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https://bpjcc-my.sharepoint.com/personal/agreenstein_bpjcc_org/Documents/Fiscal/Grants and Contracts/FY22/RFP - COVID/Invoices/Feb/"/>
    </mc:Choice>
  </mc:AlternateContent>
  <xr:revisionPtr revIDLastSave="65" documentId="8_{256F3D52-A844-40E3-A4DE-1BC00A28E141}" xr6:coauthVersionLast="47" xr6:coauthVersionMax="47" xr10:uidLastSave="{1AE6D05F-3C41-4116-858E-767EAD26FD07}"/>
  <bookViews>
    <workbookView xWindow="28680" yWindow="-120" windowWidth="29040" windowHeight="15720" xr2:uid="{E8FA2201-4688-48D0-97D5-4EC2F5319158}"/>
  </bookViews>
  <sheets>
    <sheet name="Cover Page" sheetId="10" r:id="rId1"/>
    <sheet name="Expenditure Report Form " sheetId="5" r:id="rId2"/>
    <sheet name="Example" sheetId="11" r:id="rId3"/>
  </sheets>
  <definedNames>
    <definedName name="_xlnm.Print_Titles" localSheetId="1">'Expenditure Report Form '!$1:$8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32" i="5" l="1"/>
  <c r="E33" i="5" l="1"/>
  <c r="F33" i="5" l="1"/>
  <c r="G14" i="5" l="1"/>
  <c r="H14" i="5" s="1"/>
  <c r="G15" i="5"/>
  <c r="H15" i="5" s="1"/>
  <c r="G16" i="5"/>
  <c r="H16" i="5" s="1"/>
  <c r="G17" i="5"/>
  <c r="H17" i="5" s="1"/>
  <c r="G18" i="5"/>
  <c r="H18" i="5" s="1"/>
  <c r="G19" i="5"/>
  <c r="H19" i="5" s="1"/>
  <c r="G20" i="5"/>
  <c r="H20" i="5" s="1"/>
  <c r="G21" i="5"/>
  <c r="H21" i="5" s="1"/>
  <c r="G22" i="5"/>
  <c r="H22" i="5" s="1"/>
  <c r="G23" i="5"/>
  <c r="H23" i="5" s="1"/>
  <c r="G24" i="5"/>
  <c r="H24" i="5" s="1"/>
  <c r="G25" i="5"/>
  <c r="H25" i="5" s="1"/>
  <c r="G13" i="5"/>
  <c r="H13" i="5" s="1"/>
  <c r="D33" i="5"/>
  <c r="G30" i="5" l="1"/>
  <c r="H30" i="5" s="1"/>
  <c r="G31" i="5"/>
  <c r="H31" i="5" s="1"/>
  <c r="G32" i="5"/>
  <c r="H32" i="5" s="1"/>
  <c r="G29" i="5"/>
  <c r="H29" i="5" s="1"/>
  <c r="G28" i="5"/>
  <c r="H28" i="5" s="1"/>
  <c r="D68" i="5" l="1"/>
  <c r="D69" i="5" s="1"/>
  <c r="D70" i="5" s="1"/>
  <c r="E61" i="11" l="1"/>
  <c r="D61" i="11"/>
  <c r="D25" i="11" l="1"/>
  <c r="D26" i="11" s="1"/>
  <c r="F61" i="11" l="1"/>
  <c r="G60" i="11"/>
  <c r="H60" i="11" s="1"/>
  <c r="G59" i="11"/>
  <c r="H59" i="11" s="1"/>
  <c r="G58" i="11"/>
  <c r="H58" i="11" s="1"/>
  <c r="G57" i="11"/>
  <c r="H57" i="11" s="1"/>
  <c r="G56" i="11"/>
  <c r="H56" i="11" s="1"/>
  <c r="G55" i="11"/>
  <c r="H55" i="11" s="1"/>
  <c r="G54" i="11"/>
  <c r="H54" i="11" s="1"/>
  <c r="G53" i="11"/>
  <c r="H53" i="11" s="1"/>
  <c r="G52" i="11"/>
  <c r="H52" i="11" s="1"/>
  <c r="G51" i="11"/>
  <c r="H51" i="11" s="1"/>
  <c r="G50" i="11"/>
  <c r="H50" i="11" s="1"/>
  <c r="G49" i="11"/>
  <c r="H49" i="11" s="1"/>
  <c r="G48" i="11"/>
  <c r="H48" i="11" s="1"/>
  <c r="G47" i="11"/>
  <c r="H47" i="11" s="1"/>
  <c r="G46" i="11"/>
  <c r="H46" i="11" s="1"/>
  <c r="G45" i="11"/>
  <c r="H45" i="11" s="1"/>
  <c r="G44" i="11"/>
  <c r="H44" i="11" s="1"/>
  <c r="G43" i="11"/>
  <c r="H43" i="11" s="1"/>
  <c r="G42" i="11"/>
  <c r="H42" i="11" s="1"/>
  <c r="G41" i="11"/>
  <c r="H41" i="11" s="1"/>
  <c r="G40" i="11"/>
  <c r="H40" i="11" s="1"/>
  <c r="G39" i="11"/>
  <c r="H39" i="11" s="1"/>
  <c r="G38" i="11"/>
  <c r="H38" i="11" s="1"/>
  <c r="G37" i="11"/>
  <c r="H37" i="11" s="1"/>
  <c r="G36" i="11"/>
  <c r="H36" i="11" s="1"/>
  <c r="G35" i="11"/>
  <c r="H35" i="11" s="1"/>
  <c r="G34" i="11"/>
  <c r="H34" i="11" s="1"/>
  <c r="G33" i="11"/>
  <c r="H33" i="11" s="1"/>
  <c r="G32" i="11"/>
  <c r="H32" i="11" s="1"/>
  <c r="G31" i="11"/>
  <c r="H31" i="11" s="1"/>
  <c r="G30" i="11"/>
  <c r="H30" i="11" s="1"/>
  <c r="G29" i="11"/>
  <c r="H29" i="11" s="1"/>
  <c r="G28" i="11"/>
  <c r="H28" i="11" s="1"/>
  <c r="F26" i="11"/>
  <c r="E26" i="11"/>
  <c r="G25" i="11"/>
  <c r="H25" i="11" s="1"/>
  <c r="G24" i="11"/>
  <c r="H24" i="11" s="1"/>
  <c r="G23" i="11"/>
  <c r="H23" i="11" s="1"/>
  <c r="G22" i="11"/>
  <c r="H22" i="11" s="1"/>
  <c r="G21" i="11"/>
  <c r="H21" i="11" s="1"/>
  <c r="G20" i="11"/>
  <c r="H20" i="11" s="1"/>
  <c r="G19" i="11"/>
  <c r="H19" i="11" s="1"/>
  <c r="G18" i="11"/>
  <c r="H18" i="11" s="1"/>
  <c r="G17" i="11"/>
  <c r="H17" i="11" s="1"/>
  <c r="G16" i="11"/>
  <c r="H16" i="11" s="1"/>
  <c r="G15" i="11"/>
  <c r="H15" i="11" s="1"/>
  <c r="G14" i="11"/>
  <c r="H14" i="11" s="1"/>
  <c r="G13" i="11"/>
  <c r="H13" i="11" s="1"/>
  <c r="G12" i="11"/>
  <c r="H12" i="11" s="1"/>
  <c r="G11" i="11"/>
  <c r="H11" i="11" s="1"/>
  <c r="G10" i="11"/>
  <c r="H10" i="11" s="1"/>
  <c r="G26" i="11" l="1"/>
  <c r="H26" i="11" s="1"/>
  <c r="D62" i="11"/>
  <c r="F62" i="11"/>
  <c r="E62" i="11"/>
  <c r="G61" i="11"/>
  <c r="G41" i="5"/>
  <c r="H41" i="5" s="1"/>
  <c r="G40" i="5"/>
  <c r="H40" i="5" s="1"/>
  <c r="E63" i="11" l="1"/>
  <c r="E64" i="11" s="1"/>
  <c r="D63" i="11"/>
  <c r="D64" i="11" s="1"/>
  <c r="F63" i="11"/>
  <c r="F64" i="11" s="1"/>
  <c r="G62" i="11"/>
  <c r="G63" i="11" s="1"/>
  <c r="H61" i="11"/>
  <c r="E68" i="5"/>
  <c r="G52" i="5"/>
  <c r="H52" i="5" s="1"/>
  <c r="G53" i="5"/>
  <c r="H53" i="5" s="1"/>
  <c r="G54" i="5"/>
  <c r="H54" i="5" s="1"/>
  <c r="G55" i="5"/>
  <c r="H55" i="5" s="1"/>
  <c r="G56" i="5"/>
  <c r="H56" i="5" s="1"/>
  <c r="G57" i="5"/>
  <c r="H57" i="5" s="1"/>
  <c r="G58" i="5"/>
  <c r="H58" i="5" s="1"/>
  <c r="G59" i="5"/>
  <c r="H59" i="5" s="1"/>
  <c r="G60" i="5"/>
  <c r="H60" i="5" s="1"/>
  <c r="G61" i="5"/>
  <c r="H61" i="5" s="1"/>
  <c r="G62" i="5"/>
  <c r="H62" i="5" s="1"/>
  <c r="G64" i="5"/>
  <c r="H64" i="5" s="1"/>
  <c r="G65" i="5"/>
  <c r="H65" i="5" s="1"/>
  <c r="G66" i="5"/>
  <c r="H66" i="5" s="1"/>
  <c r="G67" i="5"/>
  <c r="H67" i="5" s="1"/>
  <c r="G36" i="5"/>
  <c r="H36" i="5" s="1"/>
  <c r="G37" i="5"/>
  <c r="H37" i="5" s="1"/>
  <c r="G38" i="5"/>
  <c r="H38" i="5" s="1"/>
  <c r="G39" i="5"/>
  <c r="H39" i="5" s="1"/>
  <c r="G42" i="5"/>
  <c r="H42" i="5" s="1"/>
  <c r="G43" i="5"/>
  <c r="H43" i="5" s="1"/>
  <c r="G45" i="5"/>
  <c r="H45" i="5" s="1"/>
  <c r="G46" i="5"/>
  <c r="H46" i="5" s="1"/>
  <c r="G47" i="5"/>
  <c r="H47" i="5" s="1"/>
  <c r="G48" i="5"/>
  <c r="H48" i="5" s="1"/>
  <c r="G49" i="5"/>
  <c r="H49" i="5" s="1"/>
  <c r="G50" i="5"/>
  <c r="H50" i="5" s="1"/>
  <c r="G51" i="5"/>
  <c r="H51" i="5" s="1"/>
  <c r="G35" i="5"/>
  <c r="H35" i="5" s="1"/>
  <c r="G10" i="5"/>
  <c r="H10" i="5" s="1"/>
  <c r="G11" i="5"/>
  <c r="H11" i="5" s="1"/>
  <c r="G12" i="5"/>
  <c r="H12" i="5" s="1"/>
  <c r="G26" i="5"/>
  <c r="H26" i="5" s="1"/>
  <c r="G27" i="5"/>
  <c r="H27" i="5" s="1"/>
  <c r="H62" i="11" l="1"/>
  <c r="G64" i="11"/>
  <c r="H64" i="11" s="1"/>
  <c r="H63" i="11"/>
  <c r="E69" i="5"/>
  <c r="G33" i="5"/>
  <c r="H33" i="5" s="1"/>
  <c r="E70" i="5" l="1"/>
  <c r="E71" i="5" s="1"/>
  <c r="D71" i="5"/>
  <c r="H33" i="10" l="1"/>
  <c r="D33" i="10"/>
  <c r="F68" i="5" l="1"/>
  <c r="G68" i="5" l="1"/>
  <c r="G69" i="5" s="1"/>
  <c r="F69" i="5"/>
  <c r="F70" i="5" s="1"/>
  <c r="F71" i="5" s="1"/>
  <c r="H68" i="5" l="1"/>
  <c r="G70" i="5"/>
  <c r="H69" i="5"/>
  <c r="G71" i="5" l="1"/>
  <c r="H71" i="5" s="1"/>
  <c r="H70" i="5"/>
</calcChain>
</file>

<file path=xl/sharedStrings.xml><?xml version="1.0" encoding="utf-8"?>
<sst xmlns="http://schemas.openxmlformats.org/spreadsheetml/2006/main" count="188" uniqueCount="134">
  <si>
    <t xml:space="preserve">COVID-19 Disparities Initiative 
Invoice Cover Page  </t>
  </si>
  <si>
    <t>Contractor Name:</t>
  </si>
  <si>
    <t>Boro Park Jewish Community Council, Inc</t>
  </si>
  <si>
    <t>FPHNYC Contract #:</t>
  </si>
  <si>
    <t>Contractor Address:</t>
  </si>
  <si>
    <t>1310 46 St</t>
  </si>
  <si>
    <t>Contract Period:</t>
  </si>
  <si>
    <t>12/1/21-5/31/23</t>
  </si>
  <si>
    <t>Brooklyn, NY   11219</t>
  </si>
  <si>
    <t xml:space="preserve">Invoice #: </t>
  </si>
  <si>
    <t>Invoice Period:</t>
  </si>
  <si>
    <t>2/1/22-2/28/22</t>
  </si>
  <si>
    <t>Total Amount Requested</t>
  </si>
  <si>
    <r>
      <rPr>
        <b/>
        <sz val="9"/>
        <rFont val="Arial"/>
        <family val="2"/>
      </rPr>
      <t>Certification</t>
    </r>
    <r>
      <rPr>
        <sz val="9"/>
        <rFont val="Arial"/>
        <family val="2"/>
      </rPr>
      <t xml:space="preserve">
By signing this report, I hereby certify to the best of my knowledge and belief that (I) the amounts claimed through this voucher represent amounts due to my organization by the Fund for Public Health in New York; (II) this claim is just, true, and correct; and (III) the request represents actual costs incurred during the invoice period and that these costs are appropriate and in accordance with this Agreement.  </t>
    </r>
  </si>
  <si>
    <t>Contractor Signature:</t>
  </si>
  <si>
    <t>Date:</t>
  </si>
  <si>
    <t>Title:</t>
  </si>
  <si>
    <t>Executive Director</t>
  </si>
  <si>
    <t>Email:</t>
  </si>
  <si>
    <t>agreenstein@unitedjewish.org</t>
  </si>
  <si>
    <t>Telephone:</t>
  </si>
  <si>
    <t>718-972-6600</t>
  </si>
  <si>
    <t>FOR DOHMH USE ONLY</t>
  </si>
  <si>
    <t>Authorizing Signature:</t>
  </si>
  <si>
    <t>Name:</t>
  </si>
  <si>
    <t>Title</t>
  </si>
  <si>
    <t>DOHMH Amount Approved</t>
  </si>
  <si>
    <t>FOR FPHNYC USE ONLY</t>
  </si>
  <si>
    <t>Approved Amount</t>
  </si>
  <si>
    <t>Original Advance Amount</t>
  </si>
  <si>
    <t>Advance Recoup Current Period</t>
  </si>
  <si>
    <t>Advance Recoup Prior Period(s)</t>
  </si>
  <si>
    <t>(25% of invoice)</t>
  </si>
  <si>
    <t>FPHNY Approved Payment</t>
  </si>
  <si>
    <t>Advance Balance</t>
  </si>
  <si>
    <t>COVID-19 Disparities Initiative 
Monthly Expenditure Report Form</t>
  </si>
  <si>
    <t>Invoice #:</t>
  </si>
  <si>
    <t>1</t>
  </si>
  <si>
    <t>CATEGORY OF EXPENSE</t>
  </si>
  <si>
    <t>INCUMBENT/DETAILS</t>
  </si>
  <si>
    <t>BUDGETED</t>
  </si>
  <si>
    <t>EXPENDITURES PRIOR PERIOD</t>
  </si>
  <si>
    <t>CURRENT PERIOD EXPENDITURES</t>
  </si>
  <si>
    <t>EXPENDITURES TO DATE</t>
  </si>
  <si>
    <t>BALANCE</t>
  </si>
  <si>
    <t>NOTES</t>
  </si>
  <si>
    <t>1. Personal Services</t>
  </si>
  <si>
    <t xml:space="preserve"> a) Salary</t>
  </si>
  <si>
    <t>Project Director/Miriam Hersko</t>
  </si>
  <si>
    <t>Assistant Director/ Rochel Leitner/Jungreis</t>
  </si>
  <si>
    <t>Community Health Worker Supervisor/ Shulem Borenstein</t>
  </si>
  <si>
    <t>Community Health Worker Supervisor/ Hadassah Waldman</t>
  </si>
  <si>
    <t>Community Health Worker/ Alex Schwartz</t>
  </si>
  <si>
    <t>Community Health Worker/Elana Gershenson</t>
  </si>
  <si>
    <t>Community Health Worker/ Rachel Nass</t>
  </si>
  <si>
    <t>Community Health Worker/ Miri Frankl</t>
  </si>
  <si>
    <t>Community Health Worker/ Raizy Ringle</t>
  </si>
  <si>
    <t>Community Health Worker/ Maka Wachs</t>
  </si>
  <si>
    <t>Community Health Worker/ Chaim Tuchinsky</t>
  </si>
  <si>
    <t>Community Health Worker/ Malka Millman</t>
  </si>
  <si>
    <t>Community Health Worker/Faigy Bochner</t>
  </si>
  <si>
    <t>Community Health Worker/Yehudis Bistritsky</t>
  </si>
  <si>
    <t>Community Health Worker/TBH</t>
  </si>
  <si>
    <t>Program Assistant/ Yenty Schwartz</t>
  </si>
  <si>
    <t>Program Assistant/ Chany Cohen Eizekovitz</t>
  </si>
  <si>
    <t>Program Assistant/ Henry Loebenberg</t>
  </si>
  <si>
    <t>Bookkeeper/ Mira Israel</t>
  </si>
  <si>
    <t>Administrative Assistant/ Joel Schwartz</t>
  </si>
  <si>
    <t>Fringe 15%</t>
  </si>
  <si>
    <t>Personal Services Subtotal</t>
  </si>
  <si>
    <t>2. Non Personal Services</t>
  </si>
  <si>
    <t>a) Contractual Services</t>
  </si>
  <si>
    <t>Subcontract, L'Refuah</t>
  </si>
  <si>
    <t>Subcontract, YMYW</t>
  </si>
  <si>
    <t>Subcontract, Council of Peoples Organization</t>
  </si>
  <si>
    <t>b) Temporary Staff</t>
  </si>
  <si>
    <t>c) Office Supplies</t>
  </si>
  <si>
    <t>General Office Supplies</t>
  </si>
  <si>
    <t>c) Program Supplies</t>
  </si>
  <si>
    <t>Meetings</t>
  </si>
  <si>
    <t>d) IT Supplies</t>
  </si>
  <si>
    <t>e) Travel</t>
  </si>
  <si>
    <t>Metrocards</t>
  </si>
  <si>
    <t xml:space="preserve">f) Incentives </t>
  </si>
  <si>
    <t>g) Training/Professional Development</t>
  </si>
  <si>
    <t>h) Space/Rent/Utilities</t>
  </si>
  <si>
    <t>i) Other</t>
  </si>
  <si>
    <t>Printing</t>
  </si>
  <si>
    <t>Advertising</t>
  </si>
  <si>
    <t>Subtotal OTPS</t>
  </si>
  <si>
    <t>Subtotal Direct</t>
  </si>
  <si>
    <t>Indirect</t>
  </si>
  <si>
    <t>TOTAL</t>
  </si>
  <si>
    <t>Fund for Public Health in New York, Inc.</t>
  </si>
  <si>
    <t>2</t>
  </si>
  <si>
    <t>1/01/21-1/31/21</t>
  </si>
  <si>
    <t>Project Director</t>
  </si>
  <si>
    <t>Sergio Lebeau, 12/01/21</t>
  </si>
  <si>
    <t>Data Analyst</t>
  </si>
  <si>
    <t>Ruby Troyer, 1/01/22</t>
  </si>
  <si>
    <t>CHW Supervisor</t>
  </si>
  <si>
    <t>Katherine Cesar, 12/01/21</t>
  </si>
  <si>
    <t>Ping Ashe, 12/16/21</t>
  </si>
  <si>
    <t>Community Health Worker</t>
  </si>
  <si>
    <t>Daniell Lipp, 12/16/21</t>
  </si>
  <si>
    <t>Crystal Kotek, 12/16/21</t>
  </si>
  <si>
    <t>Damian Jones, 12/16/21</t>
  </si>
  <si>
    <t>Raymond Lau, 12/16/21</t>
  </si>
  <si>
    <t>Priscilla Castro, 12/16/21</t>
  </si>
  <si>
    <t>Joel Greenberg, 12/16/21</t>
  </si>
  <si>
    <t>Michael Kerr, 12/16/21</t>
  </si>
  <si>
    <t>Karen Anderson, 12/16/21</t>
  </si>
  <si>
    <t>Nila Daulton, 12/16/21</t>
  </si>
  <si>
    <t>Cory Loper, 12/16/21</t>
  </si>
  <si>
    <t>Grant Analyst</t>
  </si>
  <si>
    <t>Sean Abrams, 12/01/21</t>
  </si>
  <si>
    <t>b) Fringe</t>
  </si>
  <si>
    <t xml:space="preserve"> Coalition Subcontract, Fund for Public Health</t>
  </si>
  <si>
    <t>Fund for Public Health</t>
  </si>
  <si>
    <t>Coalition member</t>
  </si>
  <si>
    <t>Training Consultant, CHW Trainers</t>
  </si>
  <si>
    <t xml:space="preserve">CHW Trainers </t>
  </si>
  <si>
    <t>Training for new CHW hires</t>
  </si>
  <si>
    <t>Temp Agency</t>
  </si>
  <si>
    <t>Professionals for Nonprofits</t>
  </si>
  <si>
    <t>2 part-time Community Outreach Workers</t>
  </si>
  <si>
    <t xml:space="preserve">General office supplies </t>
  </si>
  <si>
    <t>Outreach materials for Community Events</t>
  </si>
  <si>
    <t>Total cost per event is $1,000. 2 events held during invoice period for a total of $2,000. Split funded 50% with CDG and 50% with Program X funds</t>
  </si>
  <si>
    <t>Laptops</t>
  </si>
  <si>
    <t>Gift Cards</t>
  </si>
  <si>
    <t xml:space="preserve">Rent </t>
  </si>
  <si>
    <t>16 Smith Street, Brooklyn, NY 11221. Methodology: Total rent $100,000 for 30 staff. Allocating 50% of rent for 15 staff</t>
  </si>
  <si>
    <t>Media marketing vaccine education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</si>
</sst>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0_);[Red]\(&quot;$&quot;#,##0\)"/>
    <numFmt numFmtId="8" formatCode="&quot;$&quot;#,##0.00_);[Red]\(&quot;$&quot;#,##0.00\)"/>
    <numFmt numFmtId="44" formatCode="_(&quot;$&quot;* #,##0.00_);_(&quot;$&quot;* \(#,##0.00\);_(&quot;$&quot;* &quot;-&quot;??_);_(@_)"/>
    <numFmt numFmtId="43" formatCode="_(* #,##0.00_);_(* \(#,##0.00\);_(* &quot;-&quot;??_);_(@_)"/>
    <numFmt numFmtId="164" formatCode="&quot;$&quot;#,##0.00"/>
    <numFmt numFmtId="165" formatCode="&quot;$&quot;#,##0"/>
    <numFmt numFmtId="166" formatCode="0."/>
  </numFmts>
  <fonts count="23" x14ac:knownFonts="1">
    <font>
      <sz val="11"/>
      <color theme="1"/>
      <name val="Calibri"/>
      <family val="2"/>
      <scheme val="minor"/>
    </font>
    <font>
      <sz val="11"/>
      <color theme="1"/>
      <name val="Calibri"/>
      <family val="2"/>
      <scheme val="minor"/>
    </font>
    <font>
      <sz val="10"/>
      <name val="Arial"/>
      <family val="2"/>
    </font>
    <font>
      <sz val="9"/>
      <color theme="1"/>
      <name val="Arial"/>
      <family val="2"/>
    </font>
    <font>
      <sz val="9"/>
      <name val="Arial"/>
      <family val="2"/>
    </font>
    <font>
      <b/>
      <sz val="11"/>
      <name val="Arial"/>
      <family val="2"/>
    </font>
    <font>
      <b/>
      <sz val="9"/>
      <name val="Arial"/>
      <family val="2"/>
    </font>
    <font>
      <sz val="10"/>
      <color rgb="FF000000"/>
      <name val="Times New Roman"/>
      <family val="1"/>
    </font>
    <font>
      <b/>
      <sz val="10"/>
      <color rgb="FF000000"/>
      <name val="Times New Roman"/>
      <family val="1"/>
    </font>
    <font>
      <b/>
      <sz val="10"/>
      <name val="Arial"/>
      <family val="2"/>
    </font>
    <font>
      <b/>
      <sz val="9"/>
      <name val="Tahoma"/>
      <family val="2"/>
    </font>
    <font>
      <sz val="8"/>
      <name val="Tahoma"/>
      <family val="2"/>
    </font>
    <font>
      <b/>
      <i/>
      <sz val="9"/>
      <name val="Arial"/>
      <family val="2"/>
    </font>
    <font>
      <sz val="10"/>
      <color rgb="FFBFBFBF"/>
      <name val="Times New Roman"/>
      <family val="1"/>
    </font>
    <font>
      <b/>
      <sz val="9"/>
      <color rgb="FF000000"/>
      <name val="Times New Roman"/>
      <family val="1"/>
    </font>
    <font>
      <sz val="9"/>
      <color rgb="FFFF0000"/>
      <name val="Arial"/>
      <family val="2"/>
    </font>
    <font>
      <sz val="10"/>
      <color rgb="FFFF0000"/>
      <name val="Times New Roman"/>
      <family val="1"/>
    </font>
    <font>
      <sz val="10"/>
      <name val="Times New Roman"/>
      <family val="1"/>
    </font>
    <font>
      <b/>
      <sz val="10"/>
      <color rgb="FFFF0000"/>
      <name val="Times New Roman"/>
      <family val="1"/>
    </font>
    <font>
      <sz val="10"/>
      <color theme="1"/>
      <name val="Calibri"/>
      <family val="2"/>
    </font>
    <font>
      <sz val="10"/>
      <color theme="1"/>
      <name val="Calibri"/>
      <family val="2"/>
      <scheme val="minor"/>
    </font>
    <font>
      <sz val="10"/>
      <name val="Calibri"/>
      <family val="2"/>
    </font>
    <font>
      <u/>
      <sz val="11"/>
      <color theme="10"/>
      <name val="Calibri"/>
      <family val="2"/>
      <scheme val="minor"/>
    </font>
  </fonts>
  <fills count="7">
    <fill>
      <patternFill patternType="none"/>
    </fill>
    <fill>
      <patternFill patternType="gray125"/>
    </fill>
    <fill>
      <patternFill patternType="solid">
        <fgColor rgb="FFBFBFBF"/>
        <bgColor rgb="FF000000"/>
      </patternFill>
    </fill>
    <fill>
      <patternFill patternType="lightDown">
        <fgColor rgb="FF000000"/>
        <bgColor rgb="FFFFFFFF"/>
      </patternFill>
    </fill>
    <fill>
      <patternFill patternType="solid">
        <fgColor theme="0"/>
        <bgColor indexed="64"/>
      </patternFill>
    </fill>
    <fill>
      <patternFill patternType="solid">
        <fgColor theme="0" tint="-0.14999847407452621"/>
        <bgColor indexed="64"/>
      </patternFill>
    </fill>
    <fill>
      <patternFill patternType="lightDown"/>
    </fill>
  </fills>
  <borders count="3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top/>
      <bottom/>
      <diagonal/>
    </border>
    <border>
      <left/>
      <right/>
      <top style="medium">
        <color indexed="64"/>
      </top>
      <bottom style="thin">
        <color indexed="64"/>
      </bottom>
      <diagonal/>
    </border>
    <border>
      <left/>
      <right/>
      <top/>
      <bottom style="medium">
        <color auto="1"/>
      </bottom>
      <diagonal/>
    </border>
    <border>
      <left style="medium">
        <color indexed="64"/>
      </left>
      <right/>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right style="thin">
        <color indexed="64"/>
      </right>
      <top/>
      <bottom/>
      <diagonal/>
    </border>
    <border>
      <left style="thin">
        <color indexed="64"/>
      </left>
      <right/>
      <top/>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top/>
      <bottom style="double">
        <color indexed="64"/>
      </bottom>
      <diagonal/>
    </border>
    <border>
      <left/>
      <right/>
      <top style="medium">
        <color indexed="64"/>
      </top>
      <bottom/>
      <diagonal/>
    </border>
    <border>
      <left/>
      <right/>
      <top style="thin">
        <color indexed="64"/>
      </top>
      <bottom style="double">
        <color indexed="64"/>
      </bottom>
      <diagonal/>
    </border>
    <border>
      <left/>
      <right/>
      <top style="thin">
        <color rgb="FF7F7F7F"/>
      </top>
      <bottom style="thin">
        <color indexed="64"/>
      </bottom>
      <diagonal/>
    </border>
    <border>
      <left style="thin">
        <color indexed="64"/>
      </left>
      <right/>
      <top style="thin">
        <color indexed="64"/>
      </top>
      <bottom style="thin">
        <color theme="0" tint="-0.499984740745262"/>
      </bottom>
      <diagonal/>
    </border>
    <border>
      <left/>
      <right style="medium">
        <color theme="0" tint="-0.499984740745262"/>
      </right>
      <top style="thin">
        <color indexed="64"/>
      </top>
      <bottom style="thin">
        <color theme="0" tint="-0.499984740745262"/>
      </bottom>
      <diagonal/>
    </border>
    <border>
      <left style="thin">
        <color rgb="FF000000"/>
      </left>
      <right/>
      <top style="thin">
        <color rgb="FF808080"/>
      </top>
      <bottom style="thin">
        <color rgb="FF808080"/>
      </bottom>
      <diagonal/>
    </border>
    <border>
      <left/>
      <right style="thin">
        <color indexed="64"/>
      </right>
      <top style="thin">
        <color rgb="FF808080"/>
      </top>
      <bottom style="thin">
        <color rgb="FF808080"/>
      </bottom>
      <diagonal/>
    </border>
    <border>
      <left style="thin">
        <color rgb="FF000000"/>
      </left>
      <right/>
      <top style="thin">
        <color indexed="64"/>
      </top>
      <bottom style="thin">
        <color rgb="FF808080"/>
      </bottom>
      <diagonal/>
    </border>
    <border>
      <left/>
      <right style="thin">
        <color indexed="64"/>
      </right>
      <top style="thin">
        <color indexed="64"/>
      </top>
      <bottom style="thin">
        <color rgb="FF808080"/>
      </bottom>
      <diagonal/>
    </border>
  </borders>
  <cellStyleXfs count="5">
    <xf numFmtId="0" fontId="0"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0" fontId="22" fillId="0" borderId="0" applyNumberFormat="0" applyFill="0" applyBorder="0" applyAlignment="0" applyProtection="0"/>
  </cellStyleXfs>
  <cellXfs count="165">
    <xf numFmtId="0" fontId="0" fillId="0" borderId="0" xfId="0"/>
    <xf numFmtId="0" fontId="2" fillId="0" borderId="0" xfId="0" applyFont="1"/>
    <xf numFmtId="0" fontId="4" fillId="0" borderId="0" xfId="0" applyFont="1"/>
    <xf numFmtId="44" fontId="4" fillId="0" borderId="0" xfId="0" applyNumberFormat="1" applyFont="1" applyAlignment="1">
      <alignment horizontal="center"/>
    </xf>
    <xf numFmtId="44" fontId="3" fillId="0" borderId="0" xfId="0" applyNumberFormat="1" applyFont="1" applyAlignment="1" applyProtection="1">
      <alignment horizontal="center"/>
      <protection locked="0"/>
    </xf>
    <xf numFmtId="0" fontId="3" fillId="0" borderId="0" xfId="0" applyFont="1"/>
    <xf numFmtId="0" fontId="3" fillId="0" borderId="0" xfId="0" applyFont="1" applyAlignment="1">
      <alignment horizontal="left"/>
    </xf>
    <xf numFmtId="0" fontId="3" fillId="0" borderId="0" xfId="0" applyFont="1" applyAlignment="1" applyProtection="1">
      <alignment horizontal="left"/>
      <protection locked="0"/>
    </xf>
    <xf numFmtId="0" fontId="3" fillId="0" borderId="0" xfId="0" applyFont="1" applyProtection="1">
      <protection locked="0"/>
    </xf>
    <xf numFmtId="0" fontId="0" fillId="0" borderId="0" xfId="0" applyProtection="1">
      <protection locked="0"/>
    </xf>
    <xf numFmtId="44" fontId="0" fillId="0" borderId="0" xfId="0" applyNumberFormat="1"/>
    <xf numFmtId="166" fontId="7" fillId="0" borderId="1" xfId="1" applyNumberFormat="1" applyFont="1" applyBorder="1" applyAlignment="1">
      <alignment horizontal="right" vertical="center"/>
    </xf>
    <xf numFmtId="0" fontId="4" fillId="0" borderId="0" xfId="0" applyFont="1" applyAlignment="1">
      <alignment horizontal="left" vertical="top" wrapText="1"/>
    </xf>
    <xf numFmtId="0" fontId="9" fillId="0" borderId="0" xfId="0" applyFont="1" applyAlignment="1">
      <alignment horizontal="center" wrapText="1"/>
    </xf>
    <xf numFmtId="0" fontId="0" fillId="0" borderId="0" xfId="0" applyAlignment="1">
      <alignment horizontal="left"/>
    </xf>
    <xf numFmtId="0" fontId="4" fillId="0" borderId="0" xfId="0" applyFont="1" applyAlignment="1">
      <alignment horizontal="left"/>
    </xf>
    <xf numFmtId="0" fontId="11" fillId="0" borderId="0" xfId="0" applyFont="1"/>
    <xf numFmtId="0" fontId="6" fillId="4" borderId="0" xfId="0" applyFont="1" applyFill="1" applyAlignment="1">
      <alignment horizontal="center" wrapText="1"/>
    </xf>
    <xf numFmtId="44" fontId="10" fillId="4" borderId="0" xfId="0" applyNumberFormat="1" applyFont="1" applyFill="1" applyAlignment="1">
      <alignment horizontal="left"/>
    </xf>
    <xf numFmtId="0" fontId="4" fillId="0" borderId="0" xfId="0" applyFont="1" applyAlignment="1">
      <alignment horizontal="left" wrapText="1"/>
    </xf>
    <xf numFmtId="0" fontId="6" fillId="5" borderId="6" xfId="0" applyFont="1" applyFill="1" applyBorder="1"/>
    <xf numFmtId="0" fontId="6" fillId="5" borderId="7" xfId="0" applyFont="1" applyFill="1" applyBorder="1"/>
    <xf numFmtId="0" fontId="4" fillId="5" borderId="7" xfId="0" applyFont="1" applyFill="1" applyBorder="1"/>
    <xf numFmtId="0" fontId="4" fillId="5" borderId="8" xfId="0" applyFont="1" applyFill="1" applyBorder="1"/>
    <xf numFmtId="0" fontId="6" fillId="5" borderId="10" xfId="0" applyFont="1" applyFill="1" applyBorder="1"/>
    <xf numFmtId="0" fontId="6" fillId="5" borderId="0" xfId="0" applyFont="1" applyFill="1"/>
    <xf numFmtId="0" fontId="4" fillId="5" borderId="0" xfId="0" applyFont="1" applyFill="1"/>
    <xf numFmtId="0" fontId="11" fillId="5" borderId="0" xfId="0" applyFont="1" applyFill="1"/>
    <xf numFmtId="0" fontId="4" fillId="5" borderId="9" xfId="0" applyFont="1" applyFill="1" applyBorder="1"/>
    <xf numFmtId="0" fontId="4" fillId="5" borderId="10" xfId="0" applyFont="1" applyFill="1" applyBorder="1"/>
    <xf numFmtId="44" fontId="4" fillId="5" borderId="0" xfId="0" applyNumberFormat="1" applyFont="1" applyFill="1"/>
    <xf numFmtId="43" fontId="4" fillId="5" borderId="0" xfId="2" applyFont="1" applyFill="1"/>
    <xf numFmtId="44" fontId="6" fillId="5" borderId="0" xfId="0" applyNumberFormat="1" applyFont="1" applyFill="1"/>
    <xf numFmtId="0" fontId="4" fillId="4" borderId="0" xfId="0" applyFont="1" applyFill="1"/>
    <xf numFmtId="0" fontId="6" fillId="4" borderId="0" xfId="0" applyFont="1" applyFill="1"/>
    <xf numFmtId="0" fontId="12" fillId="5" borderId="13" xfId="0" applyFont="1" applyFill="1" applyBorder="1"/>
    <xf numFmtId="0" fontId="12" fillId="5" borderId="12" xfId="0" applyFont="1" applyFill="1" applyBorder="1"/>
    <xf numFmtId="44" fontId="12" fillId="5" borderId="12" xfId="0" applyNumberFormat="1" applyFont="1" applyFill="1" applyBorder="1"/>
    <xf numFmtId="0" fontId="4" fillId="5" borderId="12" xfId="0" applyFont="1" applyFill="1" applyBorder="1"/>
    <xf numFmtId="0" fontId="4" fillId="5" borderId="22" xfId="0" applyFont="1" applyFill="1" applyBorder="1"/>
    <xf numFmtId="0" fontId="12" fillId="4" borderId="0" xfId="0" applyFont="1" applyFill="1"/>
    <xf numFmtId="44" fontId="12" fillId="4" borderId="0" xfId="0" applyNumberFormat="1" applyFont="1" applyFill="1"/>
    <xf numFmtId="0" fontId="4" fillId="5" borderId="14" xfId="0" applyFont="1" applyFill="1" applyBorder="1" applyAlignment="1">
      <alignment horizontal="left"/>
    </xf>
    <xf numFmtId="0" fontId="4" fillId="5" borderId="24" xfId="0" applyFont="1" applyFill="1" applyBorder="1"/>
    <xf numFmtId="0" fontId="4" fillId="5" borderId="17" xfId="0" applyFont="1" applyFill="1" applyBorder="1"/>
    <xf numFmtId="0" fontId="4" fillId="5" borderId="10" xfId="0" applyFont="1" applyFill="1" applyBorder="1" applyAlignment="1">
      <alignment horizontal="left"/>
    </xf>
    <xf numFmtId="0" fontId="6" fillId="5" borderId="10" xfId="0" applyFont="1" applyFill="1" applyBorder="1" applyAlignment="1">
      <alignment horizontal="left"/>
    </xf>
    <xf numFmtId="0" fontId="4" fillId="5" borderId="5" xfId="0" applyFont="1" applyFill="1" applyBorder="1" applyAlignment="1">
      <alignment horizontal="left"/>
    </xf>
    <xf numFmtId="0" fontId="4" fillId="5" borderId="24" xfId="0" applyFont="1" applyFill="1" applyBorder="1" applyAlignment="1">
      <alignment horizontal="left"/>
    </xf>
    <xf numFmtId="0" fontId="5" fillId="0" borderId="0" xfId="0" applyFont="1" applyAlignment="1">
      <alignment horizontal="center" wrapText="1"/>
    </xf>
    <xf numFmtId="0" fontId="4" fillId="0" borderId="0" xfId="0" applyFont="1" applyAlignment="1">
      <alignment wrapText="1"/>
    </xf>
    <xf numFmtId="0" fontId="4" fillId="5" borderId="0" xfId="0" applyFont="1" applyFill="1" applyAlignment="1">
      <alignment horizontal="left"/>
    </xf>
    <xf numFmtId="44" fontId="6" fillId="5" borderId="0" xfId="3" applyFont="1" applyFill="1" applyBorder="1"/>
    <xf numFmtId="44" fontId="4" fillId="5" borderId="0" xfId="3" applyFont="1" applyFill="1" applyBorder="1"/>
    <xf numFmtId="0" fontId="0" fillId="5" borderId="13" xfId="0" applyFill="1" applyBorder="1"/>
    <xf numFmtId="0" fontId="0" fillId="5" borderId="12" xfId="0" applyFill="1" applyBorder="1"/>
    <xf numFmtId="0" fontId="0" fillId="5" borderId="22" xfId="0" applyFill="1" applyBorder="1"/>
    <xf numFmtId="49" fontId="8" fillId="0" borderId="4" xfId="1" applyNumberFormat="1" applyFont="1" applyBorder="1" applyAlignment="1">
      <alignment horizontal="left" vertical="center"/>
    </xf>
    <xf numFmtId="0" fontId="7" fillId="0" borderId="4" xfId="1" applyFont="1" applyBorder="1" applyAlignment="1">
      <alignment horizontal="left" vertical="center"/>
    </xf>
    <xf numFmtId="165" fontId="13" fillId="3" borderId="4" xfId="1" applyNumberFormat="1" applyFont="1" applyFill="1" applyBorder="1"/>
    <xf numFmtId="164" fontId="13" fillId="3" borderId="4" xfId="1" applyNumberFormat="1" applyFont="1" applyFill="1" applyBorder="1"/>
    <xf numFmtId="165" fontId="7" fillId="3" borderId="4" xfId="1" applyNumberFormat="1" applyFont="1" applyFill="1" applyBorder="1"/>
    <xf numFmtId="0" fontId="7" fillId="0" borderId="3" xfId="1" applyFont="1" applyBorder="1" applyAlignment="1">
      <alignment horizontal="left" vertical="center"/>
    </xf>
    <xf numFmtId="165" fontId="7" fillId="0" borderId="4" xfId="1" applyNumberFormat="1" applyFont="1" applyBorder="1" applyAlignment="1">
      <alignment horizontal="center" vertical="center"/>
    </xf>
    <xf numFmtId="164" fontId="7" fillId="0" borderId="4" xfId="1" applyNumberFormat="1" applyFont="1" applyBorder="1" applyAlignment="1">
      <alignment horizontal="center" vertical="center"/>
    </xf>
    <xf numFmtId="49" fontId="7" fillId="0" borderId="4" xfId="1" applyNumberFormat="1" applyFont="1" applyBorder="1" applyAlignment="1">
      <alignment horizontal="left" vertical="center" wrapText="1"/>
    </xf>
    <xf numFmtId="165" fontId="7" fillId="3" borderId="4" xfId="1" applyNumberFormat="1" applyFont="1" applyFill="1" applyBorder="1" applyAlignment="1">
      <alignment horizontal="left"/>
    </xf>
    <xf numFmtId="165" fontId="8" fillId="0" borderId="4" xfId="1" applyNumberFormat="1" applyFont="1" applyBorder="1" applyAlignment="1">
      <alignment horizontal="center" vertical="center"/>
    </xf>
    <xf numFmtId="164" fontId="8" fillId="0" borderId="4" xfId="1" applyNumberFormat="1" applyFont="1" applyBorder="1" applyAlignment="1">
      <alignment horizontal="center" vertical="center"/>
    </xf>
    <xf numFmtId="166" fontId="8" fillId="0" borderId="1" xfId="1" applyNumberFormat="1" applyFont="1" applyBorder="1" applyAlignment="1">
      <alignment horizontal="left" vertical="center"/>
    </xf>
    <xf numFmtId="165" fontId="13" fillId="3" borderId="4" xfId="1" applyNumberFormat="1" applyFont="1" applyFill="1" applyBorder="1" applyAlignment="1">
      <alignment horizontal="left"/>
    </xf>
    <xf numFmtId="164" fontId="13" fillId="3" borderId="4" xfId="1" applyNumberFormat="1" applyFont="1" applyFill="1" applyBorder="1" applyAlignment="1">
      <alignment horizontal="left"/>
    </xf>
    <xf numFmtId="0" fontId="8" fillId="0" borderId="3" xfId="1" applyFont="1" applyBorder="1" applyAlignment="1">
      <alignment horizontal="left" vertical="center"/>
    </xf>
    <xf numFmtId="165" fontId="8" fillId="0" borderId="4" xfId="1" applyNumberFormat="1" applyFont="1" applyBorder="1" applyAlignment="1">
      <alignment horizontal="center"/>
    </xf>
    <xf numFmtId="164" fontId="8" fillId="0" borderId="4" xfId="1" applyNumberFormat="1" applyFont="1" applyBorder="1" applyAlignment="1">
      <alignment horizontal="center"/>
    </xf>
    <xf numFmtId="0" fontId="8" fillId="0" borderId="3" xfId="1" applyFont="1" applyBorder="1" applyAlignment="1">
      <alignment horizontal="right" vertical="center"/>
    </xf>
    <xf numFmtId="166" fontId="7" fillId="0" borderId="3" xfId="1" applyNumberFormat="1" applyFont="1" applyBorder="1" applyAlignment="1">
      <alignment horizontal="left" vertical="center"/>
    </xf>
    <xf numFmtId="0" fontId="7" fillId="0" borderId="3" xfId="1" applyFont="1" applyBorder="1" applyAlignment="1">
      <alignment horizontal="center" vertical="center"/>
    </xf>
    <xf numFmtId="0" fontId="7" fillId="6" borderId="4" xfId="1" applyFont="1" applyFill="1" applyBorder="1" applyAlignment="1">
      <alignment horizontal="left" vertical="center"/>
    </xf>
    <xf numFmtId="49" fontId="7" fillId="6" borderId="3" xfId="1" applyNumberFormat="1" applyFont="1" applyFill="1" applyBorder="1" applyAlignment="1">
      <alignment horizontal="left" vertical="center"/>
    </xf>
    <xf numFmtId="166" fontId="7" fillId="0" borderId="1" xfId="1" applyNumberFormat="1" applyFont="1" applyBorder="1" applyAlignment="1">
      <alignment horizontal="left" vertical="center"/>
    </xf>
    <xf numFmtId="0" fontId="7" fillId="6" borderId="3" xfId="1" applyFont="1" applyFill="1" applyBorder="1" applyAlignment="1">
      <alignment horizontal="left" vertical="center"/>
    </xf>
    <xf numFmtId="49" fontId="7" fillId="6" borderId="4" xfId="1" applyNumberFormat="1" applyFont="1" applyFill="1" applyBorder="1" applyAlignment="1">
      <alignment horizontal="left" vertical="center" wrapText="1"/>
    </xf>
    <xf numFmtId="44" fontId="6" fillId="5" borderId="23" xfId="0" applyNumberFormat="1" applyFont="1" applyFill="1" applyBorder="1" applyAlignment="1">
      <alignment horizontal="left"/>
    </xf>
    <xf numFmtId="44" fontId="4" fillId="5" borderId="11" xfId="3" applyFont="1" applyFill="1" applyBorder="1" applyAlignment="1">
      <alignment horizontal="left"/>
    </xf>
    <xf numFmtId="6" fontId="4" fillId="5" borderId="2" xfId="3" applyNumberFormat="1" applyFont="1" applyFill="1" applyBorder="1" applyAlignment="1">
      <alignment horizontal="left"/>
    </xf>
    <xf numFmtId="6" fontId="4" fillId="5" borderId="0" xfId="3" applyNumberFormat="1" applyFont="1" applyFill="1" applyBorder="1" applyAlignment="1">
      <alignment horizontal="left"/>
    </xf>
    <xf numFmtId="44" fontId="6" fillId="5" borderId="23" xfId="3" applyFont="1" applyFill="1" applyBorder="1" applyAlignment="1">
      <alignment horizontal="left"/>
    </xf>
    <xf numFmtId="44" fontId="4" fillId="5" borderId="2" xfId="3" applyFont="1" applyFill="1" applyBorder="1" applyAlignment="1">
      <alignment horizontal="left"/>
    </xf>
    <xf numFmtId="44" fontId="4" fillId="5" borderId="25" xfId="3" applyFont="1" applyFill="1" applyBorder="1" applyAlignment="1">
      <alignment horizontal="left"/>
    </xf>
    <xf numFmtId="0" fontId="6" fillId="5" borderId="5" xfId="0" applyFont="1" applyFill="1" applyBorder="1" applyAlignment="1">
      <alignment horizontal="left"/>
    </xf>
    <xf numFmtId="0" fontId="7" fillId="0" borderId="4" xfId="1" applyFont="1" applyBorder="1" applyAlignment="1">
      <alignment horizontal="left" vertical="center" wrapText="1"/>
    </xf>
    <xf numFmtId="0" fontId="14" fillId="2" borderId="3" xfId="1" applyFont="1" applyFill="1" applyBorder="1" applyAlignment="1">
      <alignment horizontal="center" vertical="center"/>
    </xf>
    <xf numFmtId="0" fontId="14" fillId="2" borderId="4" xfId="1" applyFont="1" applyFill="1" applyBorder="1" applyAlignment="1">
      <alignment horizontal="center" vertical="center"/>
    </xf>
    <xf numFmtId="164" fontId="14" fillId="2" borderId="4" xfId="1" applyNumberFormat="1" applyFont="1" applyFill="1" applyBorder="1" applyAlignment="1">
      <alignment horizontal="center" vertical="center" wrapText="1"/>
    </xf>
    <xf numFmtId="0" fontId="16" fillId="0" borderId="3" xfId="1" applyFont="1" applyBorder="1" applyAlignment="1">
      <alignment horizontal="left" vertical="center"/>
    </xf>
    <xf numFmtId="9" fontId="16" fillId="0" borderId="3" xfId="1" applyNumberFormat="1" applyFont="1" applyBorder="1" applyAlignment="1">
      <alignment horizontal="left" vertical="center"/>
    </xf>
    <xf numFmtId="164" fontId="16" fillId="0" borderId="4" xfId="1" applyNumberFormat="1" applyFont="1" applyBorder="1" applyAlignment="1">
      <alignment horizontal="center" vertical="center"/>
    </xf>
    <xf numFmtId="49" fontId="16" fillId="0" borderId="4" xfId="1" applyNumberFormat="1" applyFont="1" applyBorder="1" applyAlignment="1">
      <alignment horizontal="left" vertical="center" wrapText="1"/>
    </xf>
    <xf numFmtId="0" fontId="17" fillId="0" borderId="3" xfId="1" applyFont="1" applyBorder="1" applyAlignment="1">
      <alignment horizontal="left" vertical="center"/>
    </xf>
    <xf numFmtId="164" fontId="18" fillId="0" borderId="4" xfId="1" applyNumberFormat="1" applyFont="1" applyBorder="1" applyAlignment="1">
      <alignment horizontal="center" vertical="center"/>
    </xf>
    <xf numFmtId="164" fontId="18" fillId="0" borderId="4" xfId="1" applyNumberFormat="1" applyFont="1" applyBorder="1" applyAlignment="1">
      <alignment horizontal="center"/>
    </xf>
    <xf numFmtId="166" fontId="17" fillId="0" borderId="1" xfId="1" applyNumberFormat="1" applyFont="1" applyBorder="1" applyAlignment="1">
      <alignment horizontal="right" vertical="center"/>
    </xf>
    <xf numFmtId="166" fontId="17" fillId="0" borderId="1" xfId="1" applyNumberFormat="1" applyFont="1" applyBorder="1" applyAlignment="1">
      <alignment horizontal="left" vertical="center"/>
    </xf>
    <xf numFmtId="14" fontId="7" fillId="0" borderId="3" xfId="1" applyNumberFormat="1" applyFont="1" applyBorder="1" applyAlignment="1">
      <alignment horizontal="left" vertical="center"/>
    </xf>
    <xf numFmtId="0" fontId="6" fillId="5" borderId="2" xfId="0" applyFont="1" applyFill="1" applyBorder="1" applyAlignment="1">
      <alignment horizontal="left"/>
    </xf>
    <xf numFmtId="0" fontId="12" fillId="5" borderId="2" xfId="0" applyFont="1" applyFill="1" applyBorder="1" applyAlignment="1">
      <alignment horizontal="left"/>
    </xf>
    <xf numFmtId="0" fontId="5" fillId="0" borderId="0" xfId="0" applyFont="1" applyAlignment="1">
      <alignment horizontal="center" wrapText="1"/>
    </xf>
    <xf numFmtId="44" fontId="12" fillId="5" borderId="2" xfId="0" applyNumberFormat="1" applyFont="1" applyFill="1" applyBorder="1" applyAlignment="1">
      <alignment horizontal="left"/>
    </xf>
    <xf numFmtId="0" fontId="4" fillId="0" borderId="5" xfId="0" applyFont="1" applyBorder="1" applyAlignment="1">
      <alignment horizontal="left" wrapText="1"/>
    </xf>
    <xf numFmtId="0" fontId="4" fillId="0" borderId="2" xfId="0" applyFont="1" applyBorder="1" applyAlignment="1">
      <alignment horizontal="left"/>
    </xf>
    <xf numFmtId="0" fontId="22" fillId="0" borderId="2" xfId="4" applyBorder="1" applyAlignment="1">
      <alignment horizontal="left"/>
    </xf>
    <xf numFmtId="0" fontId="4" fillId="0" borderId="5" xfId="0" applyFont="1" applyBorder="1" applyAlignment="1">
      <alignment horizontal="left" vertical="top" wrapText="1"/>
    </xf>
    <xf numFmtId="0" fontId="6" fillId="5" borderId="5" xfId="0" applyFont="1" applyFill="1" applyBorder="1" applyAlignment="1">
      <alignment horizontal="left"/>
    </xf>
    <xf numFmtId="0" fontId="4" fillId="5" borderId="24" xfId="0" applyFont="1" applyFill="1" applyBorder="1" applyAlignment="1">
      <alignment horizontal="left"/>
    </xf>
    <xf numFmtId="0" fontId="4" fillId="5" borderId="0" xfId="0" applyFont="1" applyFill="1" applyAlignment="1">
      <alignment horizontal="left"/>
    </xf>
    <xf numFmtId="0" fontId="6" fillId="4" borderId="0" xfId="0" applyFont="1" applyFill="1" applyAlignment="1">
      <alignment horizontal="center"/>
    </xf>
    <xf numFmtId="0" fontId="3" fillId="0" borderId="5" xfId="0" applyFont="1" applyBorder="1" applyAlignment="1"/>
    <xf numFmtId="0" fontId="3" fillId="0" borderId="2" xfId="0" applyFont="1" applyBorder="1" applyAlignment="1"/>
    <xf numFmtId="0" fontId="6" fillId="4" borderId="14" xfId="0" applyFont="1" applyFill="1" applyBorder="1" applyAlignment="1">
      <alignment horizontal="center" wrapText="1"/>
    </xf>
    <xf numFmtId="0" fontId="6" fillId="4" borderId="15" xfId="0" applyFont="1" applyFill="1" applyBorder="1" applyAlignment="1">
      <alignment horizontal="center" wrapText="1"/>
    </xf>
    <xf numFmtId="0" fontId="6" fillId="4" borderId="10" xfId="0" applyFont="1" applyFill="1" applyBorder="1" applyAlignment="1">
      <alignment horizontal="center" wrapText="1"/>
    </xf>
    <xf numFmtId="0" fontId="6" fillId="4" borderId="18" xfId="0" applyFont="1" applyFill="1" applyBorder="1" applyAlignment="1">
      <alignment horizontal="center" wrapText="1"/>
    </xf>
    <xf numFmtId="0" fontId="6" fillId="4" borderId="13" xfId="0" applyFont="1" applyFill="1" applyBorder="1" applyAlignment="1">
      <alignment horizontal="center" wrapText="1"/>
    </xf>
    <xf numFmtId="0" fontId="6" fillId="4" borderId="20" xfId="0" applyFont="1" applyFill="1" applyBorder="1" applyAlignment="1">
      <alignment horizontal="center" wrapText="1"/>
    </xf>
    <xf numFmtId="8" fontId="10" fillId="4" borderId="16" xfId="0" applyNumberFormat="1" applyFont="1" applyFill="1" applyBorder="1" applyAlignment="1">
      <alignment horizontal="left"/>
    </xf>
    <xf numFmtId="44" fontId="10" fillId="4" borderId="17" xfId="0" applyNumberFormat="1" applyFont="1" applyFill="1" applyBorder="1" applyAlignment="1">
      <alignment horizontal="left"/>
    </xf>
    <xf numFmtId="44" fontId="10" fillId="4" borderId="19" xfId="0" applyNumberFormat="1" applyFont="1" applyFill="1" applyBorder="1" applyAlignment="1">
      <alignment horizontal="left"/>
    </xf>
    <xf numFmtId="44" fontId="10" fillId="4" borderId="9" xfId="0" applyNumberFormat="1" applyFont="1" applyFill="1" applyBorder="1" applyAlignment="1">
      <alignment horizontal="left"/>
    </xf>
    <xf numFmtId="44" fontId="10" fillId="4" borderId="21" xfId="0" applyNumberFormat="1" applyFont="1" applyFill="1" applyBorder="1" applyAlignment="1">
      <alignment horizontal="left"/>
    </xf>
    <xf numFmtId="44" fontId="10" fillId="4" borderId="22" xfId="0" applyNumberFormat="1" applyFont="1" applyFill="1" applyBorder="1" applyAlignment="1">
      <alignment horizontal="left"/>
    </xf>
    <xf numFmtId="0" fontId="4" fillId="0" borderId="0" xfId="0" applyFont="1" applyAlignment="1">
      <alignment horizontal="left" vertical="top" wrapText="1"/>
    </xf>
    <xf numFmtId="14" fontId="4" fillId="0" borderId="5" xfId="0" applyNumberFormat="1" applyFont="1" applyBorder="1" applyAlignment="1">
      <alignment horizontal="left" wrapText="1"/>
    </xf>
    <xf numFmtId="0" fontId="0" fillId="0" borderId="5" xfId="0" applyBorder="1" applyAlignment="1">
      <alignment horizontal="left"/>
    </xf>
    <xf numFmtId="1" fontId="3" fillId="0" borderId="2" xfId="0" applyNumberFormat="1" applyFont="1" applyBorder="1" applyAlignment="1">
      <alignment horizontal="left"/>
    </xf>
    <xf numFmtId="0" fontId="3" fillId="0" borderId="2" xfId="0" applyFont="1" applyBorder="1" applyAlignment="1">
      <alignment horizontal="left"/>
    </xf>
    <xf numFmtId="0" fontId="19" fillId="0" borderId="26" xfId="0" applyFont="1" applyBorder="1" applyAlignment="1">
      <alignment horizontal="left" vertical="center" wrapText="1"/>
    </xf>
    <xf numFmtId="49" fontId="3" fillId="0" borderId="5" xfId="0" applyNumberFormat="1" applyFont="1" applyBorder="1" applyAlignment="1">
      <alignment horizontal="left"/>
    </xf>
    <xf numFmtId="49" fontId="3" fillId="0" borderId="2" xfId="0" applyNumberFormat="1" applyFont="1" applyBorder="1" applyAlignment="1">
      <alignment horizontal="left"/>
    </xf>
    <xf numFmtId="0" fontId="20" fillId="0" borderId="4" xfId="0" applyFont="1" applyBorder="1" applyAlignment="1" applyProtection="1">
      <alignment horizontal="left" vertical="center" wrapText="1" indent="1"/>
      <protection locked="0"/>
    </xf>
    <xf numFmtId="0" fontId="20" fillId="0" borderId="1" xfId="0" applyFont="1" applyBorder="1" applyAlignment="1" applyProtection="1">
      <alignment horizontal="left" vertical="center" wrapText="1" indent="1"/>
      <protection locked="0"/>
    </xf>
    <xf numFmtId="0" fontId="20" fillId="0" borderId="3" xfId="0" applyFont="1" applyBorder="1" applyAlignment="1" applyProtection="1">
      <alignment horizontal="left" vertical="center" wrapText="1" indent="1"/>
      <protection locked="0"/>
    </xf>
    <xf numFmtId="0" fontId="21" fillId="0" borderId="29" xfId="0" applyFont="1" applyBorder="1" applyAlignment="1">
      <alignment horizontal="left" vertical="top" wrapText="1"/>
    </xf>
    <xf numFmtId="0" fontId="0" fillId="0" borderId="30" xfId="0" applyBorder="1" applyAlignment="1">
      <alignment horizontal="left" vertical="top" wrapText="1"/>
    </xf>
    <xf numFmtId="0" fontId="20" fillId="0" borderId="27" xfId="0" applyFont="1" applyBorder="1" applyAlignment="1" applyProtection="1">
      <alignment horizontal="left" vertical="center" wrapText="1" indent="1"/>
      <protection locked="0"/>
    </xf>
    <xf numFmtId="0" fontId="20" fillId="0" borderId="28" xfId="0" applyFont="1" applyBorder="1" applyAlignment="1" applyProtection="1">
      <alignment horizontal="left" vertical="center" wrapText="1" indent="1"/>
      <protection locked="0"/>
    </xf>
    <xf numFmtId="0" fontId="21" fillId="0" borderId="31" xfId="0" applyFont="1" applyBorder="1" applyAlignment="1">
      <alignment horizontal="left" vertical="top"/>
    </xf>
    <xf numFmtId="0" fontId="0" fillId="0" borderId="32" xfId="0" applyBorder="1" applyAlignment="1">
      <alignment horizontal="left" vertical="top"/>
    </xf>
    <xf numFmtId="0" fontId="7" fillId="0" borderId="1" xfId="1" applyFont="1" applyBorder="1" applyAlignment="1">
      <alignment horizontal="right" vertical="center"/>
    </xf>
    <xf numFmtId="0" fontId="7" fillId="0" borderId="3" xfId="1" applyFont="1" applyBorder="1" applyAlignment="1">
      <alignment horizontal="right" vertical="center"/>
    </xf>
    <xf numFmtId="0" fontId="3" fillId="0" borderId="0" xfId="0" applyFont="1" applyAlignment="1" applyProtection="1">
      <protection locked="0"/>
    </xf>
    <xf numFmtId="0" fontId="14" fillId="2" borderId="1" xfId="1" applyFont="1" applyFill="1" applyBorder="1" applyAlignment="1">
      <alignment horizontal="center" vertical="center"/>
    </xf>
    <xf numFmtId="0" fontId="14" fillId="2" borderId="3" xfId="1" applyFont="1" applyFill="1" applyBorder="1" applyAlignment="1">
      <alignment horizontal="center" vertical="center"/>
    </xf>
    <xf numFmtId="0" fontId="8" fillId="0" borderId="1" xfId="1" applyFont="1" applyBorder="1" applyAlignment="1">
      <alignment horizontal="right" vertical="center"/>
    </xf>
    <xf numFmtId="0" fontId="8" fillId="0" borderId="3" xfId="1" applyFont="1" applyBorder="1" applyAlignment="1">
      <alignment horizontal="right" vertical="center"/>
    </xf>
    <xf numFmtId="49" fontId="7" fillId="0" borderId="1" xfId="1" applyNumberFormat="1" applyFont="1" applyBorder="1" applyAlignment="1">
      <alignment horizontal="left" vertical="center"/>
    </xf>
    <xf numFmtId="49" fontId="7" fillId="0" borderId="3" xfId="1" applyNumberFormat="1" applyFont="1" applyBorder="1" applyAlignment="1">
      <alignment horizontal="left" vertical="center"/>
    </xf>
    <xf numFmtId="166" fontId="7" fillId="0" borderId="1" xfId="1" applyNumberFormat="1" applyFont="1" applyBorder="1" applyAlignment="1">
      <alignment horizontal="left" vertical="center"/>
    </xf>
    <xf numFmtId="166" fontId="7" fillId="0" borderId="3" xfId="1" applyNumberFormat="1" applyFont="1" applyBorder="1" applyAlignment="1">
      <alignment horizontal="left" vertical="center"/>
    </xf>
    <xf numFmtId="166" fontId="17" fillId="0" borderId="1" xfId="1" applyNumberFormat="1" applyFont="1" applyBorder="1" applyAlignment="1">
      <alignment horizontal="left" vertical="center"/>
    </xf>
    <xf numFmtId="166" fontId="17" fillId="0" borderId="3" xfId="1" applyNumberFormat="1" applyFont="1" applyBorder="1" applyAlignment="1">
      <alignment horizontal="left" vertical="center"/>
    </xf>
    <xf numFmtId="49" fontId="15" fillId="0" borderId="5" xfId="0" applyNumberFormat="1" applyFont="1" applyBorder="1" applyAlignment="1">
      <alignment horizontal="left"/>
    </xf>
    <xf numFmtId="49" fontId="15" fillId="0" borderId="2" xfId="0" applyNumberFormat="1" applyFont="1" applyBorder="1" applyAlignment="1">
      <alignment horizontal="left"/>
    </xf>
    <xf numFmtId="0" fontId="7" fillId="0" borderId="1" xfId="1" applyFont="1" applyBorder="1" applyAlignment="1">
      <alignment horizontal="left" vertical="center"/>
    </xf>
    <xf numFmtId="0" fontId="7" fillId="0" borderId="3" xfId="1" applyFont="1" applyBorder="1" applyAlignment="1">
      <alignment horizontal="left" vertical="center"/>
    </xf>
  </cellXfs>
  <cellStyles count="5">
    <cellStyle name="Comma" xfId="2" builtinId="3"/>
    <cellStyle name="Currency" xfId="3" builtinId="4"/>
    <cellStyle name="Hyperlink" xfId="4" builtinId="8"/>
    <cellStyle name="Normal" xfId="0" builtinId="0"/>
    <cellStyle name="Normal 3" xfId="1" xr:uid="{1343A53C-6714-4B5C-93D3-F707392AC700}"/>
  </cellStyles>
  <dxfs count="0"/>
  <tableStyles count="0" defaultTableStyle="TableStyleMedium2" defaultPivotStyle="PivotStyleLight16"/>
  <colors>
    <mruColors>
      <color rgb="FFE7E6E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3175</xdr:colOff>
      <xdr:row>0</xdr:row>
      <xdr:rowOff>0</xdr:rowOff>
    </xdr:from>
    <xdr:to>
      <xdr:col>2</xdr:col>
      <xdr:colOff>457200</xdr:colOff>
      <xdr:row>0</xdr:row>
      <xdr:rowOff>359225</xdr:rowOff>
    </xdr:to>
    <xdr:pic>
      <xdr:nvPicPr>
        <xdr:cNvPr id="2" name="Picture 1">
          <a:extLst>
            <a:ext uri="{FF2B5EF4-FFF2-40B4-BE49-F238E27FC236}">
              <a16:creationId xmlns:a16="http://schemas.microsoft.com/office/drawing/2014/main" id="{1CE8857F-4302-405A-A664-C30A68FE22BA}"/>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423" t="14709" r="709" b="35442"/>
        <a:stretch/>
      </xdr:blipFill>
      <xdr:spPr>
        <a:xfrm>
          <a:off x="117475" y="0"/>
          <a:ext cx="1854200" cy="3592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19050</xdr:colOff>
      <xdr:row>0</xdr:row>
      <xdr:rowOff>0</xdr:rowOff>
    </xdr:from>
    <xdr:to>
      <xdr:col>1</xdr:col>
      <xdr:colOff>1616075</xdr:colOff>
      <xdr:row>0</xdr:row>
      <xdr:rowOff>359225</xdr:rowOff>
    </xdr:to>
    <xdr:pic>
      <xdr:nvPicPr>
        <xdr:cNvPr id="3" name="Picture 2">
          <a:extLst>
            <a:ext uri="{FF2B5EF4-FFF2-40B4-BE49-F238E27FC236}">
              <a16:creationId xmlns:a16="http://schemas.microsoft.com/office/drawing/2014/main" id="{1DB07127-2743-421A-9213-331BCCC5781E}"/>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423" t="14709" r="709" b="35442"/>
        <a:stretch/>
      </xdr:blipFill>
      <xdr:spPr>
        <a:xfrm>
          <a:off x="19050" y="0"/>
          <a:ext cx="1854200" cy="35922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1593850</xdr:colOff>
      <xdr:row>0</xdr:row>
      <xdr:rowOff>359225</xdr:rowOff>
    </xdr:to>
    <xdr:pic>
      <xdr:nvPicPr>
        <xdr:cNvPr id="4" name="Picture 3">
          <a:extLst>
            <a:ext uri="{FF2B5EF4-FFF2-40B4-BE49-F238E27FC236}">
              <a16:creationId xmlns:a16="http://schemas.microsoft.com/office/drawing/2014/main" id="{762A3E7A-4783-445D-B306-9F85D3ACC5FB}"/>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423" t="14709" r="709" b="35442"/>
        <a:stretch/>
      </xdr:blipFill>
      <xdr:spPr>
        <a:xfrm>
          <a:off x="0" y="0"/>
          <a:ext cx="1851025" cy="3592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agreenstein@unitedjewish.org"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640F2F-FA40-4F21-9498-5F143C0EDC32}">
  <dimension ref="A1:W38"/>
  <sheetViews>
    <sheetView showGridLines="0" tabSelected="1" zoomScale="90" zoomScaleNormal="90" workbookViewId="0">
      <selection activeCell="H11" sqref="H11"/>
    </sheetView>
  </sheetViews>
  <sheetFormatPr defaultRowHeight="15" x14ac:dyDescent="0.25"/>
  <cols>
    <col min="1" max="1" width="1.7109375" customWidth="1"/>
    <col min="2" max="2" width="21" customWidth="1"/>
    <col min="3" max="3" width="19.28515625" customWidth="1"/>
    <col min="4" max="4" width="15" customWidth="1"/>
    <col min="5" max="5" width="4.85546875" customWidth="1"/>
    <col min="6" max="6" width="9.42578125" customWidth="1"/>
    <col min="7" max="7" width="21.42578125" customWidth="1"/>
    <col min="8" max="8" width="16.7109375" customWidth="1"/>
    <col min="9" max="9" width="15.42578125" customWidth="1"/>
    <col min="10" max="10" width="2.5703125" customWidth="1"/>
    <col min="21" max="21" width="49.28515625" customWidth="1"/>
  </cols>
  <sheetData>
    <row r="1" spans="1:10" ht="32.25" customHeight="1" x14ac:dyDescent="0.25">
      <c r="A1" s="107" t="s">
        <v>0</v>
      </c>
      <c r="B1" s="107"/>
      <c r="C1" s="107"/>
      <c r="D1" s="107"/>
      <c r="E1" s="107"/>
      <c r="F1" s="107"/>
      <c r="G1" s="107"/>
      <c r="H1" s="107"/>
      <c r="I1" s="107"/>
      <c r="J1" s="107"/>
    </row>
    <row r="2" spans="1:10" ht="11.25" customHeight="1" x14ac:dyDescent="0.25">
      <c r="B2" s="1"/>
      <c r="C2" s="13"/>
      <c r="D2" s="13"/>
      <c r="E2" s="13"/>
      <c r="F2" s="13"/>
      <c r="G2" s="13"/>
      <c r="H2" s="13"/>
      <c r="I2" s="13"/>
    </row>
    <row r="3" spans="1:10" x14ac:dyDescent="0.25">
      <c r="B3" s="5" t="s">
        <v>1</v>
      </c>
      <c r="C3" s="117" t="s">
        <v>2</v>
      </c>
      <c r="D3" s="117"/>
      <c r="E3" s="5"/>
      <c r="G3" s="6" t="s">
        <v>3</v>
      </c>
      <c r="H3" s="133">
        <v>84289</v>
      </c>
      <c r="I3" s="133"/>
    </row>
    <row r="4" spans="1:10" x14ac:dyDescent="0.25">
      <c r="B4" s="5" t="s">
        <v>4</v>
      </c>
      <c r="C4" s="118" t="s">
        <v>5</v>
      </c>
      <c r="D4" s="118"/>
      <c r="E4" s="5"/>
      <c r="G4" s="6" t="s">
        <v>6</v>
      </c>
      <c r="H4" s="134" t="s">
        <v>7</v>
      </c>
      <c r="I4" s="134"/>
    </row>
    <row r="5" spans="1:10" x14ac:dyDescent="0.25">
      <c r="B5" s="5"/>
      <c r="C5" s="118" t="s">
        <v>8</v>
      </c>
      <c r="D5" s="118"/>
      <c r="E5" s="5"/>
      <c r="G5" s="6" t="s">
        <v>9</v>
      </c>
      <c r="H5" s="135">
        <v>1</v>
      </c>
      <c r="I5" s="135"/>
    </row>
    <row r="6" spans="1:10" ht="14.25" customHeight="1" x14ac:dyDescent="0.25">
      <c r="B6" s="5"/>
      <c r="C6" s="118"/>
      <c r="D6" s="118"/>
      <c r="E6" s="5"/>
      <c r="G6" s="5" t="s">
        <v>10</v>
      </c>
      <c r="H6" s="135" t="s">
        <v>11</v>
      </c>
      <c r="I6" s="135"/>
    </row>
    <row r="7" spans="1:10" ht="15.75" thickBot="1" x14ac:dyDescent="0.3">
      <c r="B7" s="5"/>
      <c r="C7" s="6"/>
      <c r="D7" s="6"/>
      <c r="E7" s="5"/>
      <c r="F7" s="5"/>
      <c r="G7" s="14"/>
      <c r="H7" s="14"/>
      <c r="I7" s="14"/>
    </row>
    <row r="8" spans="1:10" s="16" customFormat="1" ht="12" x14ac:dyDescent="0.2">
      <c r="B8" s="2"/>
      <c r="C8" s="15"/>
      <c r="D8" s="15"/>
      <c r="E8" s="2"/>
      <c r="F8" s="119" t="s">
        <v>12</v>
      </c>
      <c r="G8" s="120"/>
      <c r="H8" s="125">
        <v>87942.71</v>
      </c>
      <c r="I8" s="126"/>
    </row>
    <row r="9" spans="1:10" s="16" customFormat="1" ht="12" x14ac:dyDescent="0.2">
      <c r="B9" s="2"/>
      <c r="C9" s="15"/>
      <c r="D9" s="15"/>
      <c r="E9" s="2"/>
      <c r="F9" s="121"/>
      <c r="G9" s="122"/>
      <c r="H9" s="127"/>
      <c r="I9" s="128"/>
    </row>
    <row r="10" spans="1:10" s="16" customFormat="1" ht="12.75" thickBot="1" x14ac:dyDescent="0.25">
      <c r="B10" s="2"/>
      <c r="C10" s="15"/>
      <c r="D10" s="15"/>
      <c r="E10" s="2"/>
      <c r="F10" s="123"/>
      <c r="G10" s="124"/>
      <c r="H10" s="129"/>
      <c r="I10" s="130"/>
    </row>
    <row r="11" spans="1:10" s="16" customFormat="1" ht="9.75" customHeight="1" x14ac:dyDescent="0.2">
      <c r="B11" s="2"/>
      <c r="C11" s="15"/>
      <c r="D11" s="15"/>
      <c r="E11" s="2"/>
      <c r="F11" s="17"/>
      <c r="G11" s="17"/>
      <c r="H11" s="18"/>
      <c r="I11" s="18"/>
    </row>
    <row r="12" spans="1:10" s="16" customFormat="1" ht="10.5" x14ac:dyDescent="0.15">
      <c r="B12" s="131" t="s">
        <v>13</v>
      </c>
      <c r="C12" s="131"/>
      <c r="D12" s="131"/>
      <c r="E12" s="131"/>
      <c r="F12" s="131"/>
      <c r="G12" s="131"/>
      <c r="H12" s="131"/>
      <c r="I12" s="131"/>
    </row>
    <row r="13" spans="1:10" s="16" customFormat="1" ht="45.75" customHeight="1" x14ac:dyDescent="0.15">
      <c r="B13" s="131"/>
      <c r="C13" s="131"/>
      <c r="D13" s="131"/>
      <c r="E13" s="131"/>
      <c r="F13" s="131"/>
      <c r="G13" s="131"/>
      <c r="H13" s="131"/>
      <c r="I13" s="131"/>
    </row>
    <row r="14" spans="1:10" s="16" customFormat="1" ht="14.25" customHeight="1" x14ac:dyDescent="0.15">
      <c r="B14" s="12"/>
      <c r="C14" s="12"/>
      <c r="D14" s="12"/>
      <c r="E14" s="12"/>
      <c r="F14" s="12"/>
      <c r="G14" s="12"/>
      <c r="H14" s="12"/>
      <c r="I14" s="12"/>
    </row>
    <row r="15" spans="1:10" s="16" customFormat="1" ht="11.25" customHeight="1" x14ac:dyDescent="0.2">
      <c r="B15" s="19" t="s">
        <v>14</v>
      </c>
      <c r="C15" s="109"/>
      <c r="D15" s="109"/>
      <c r="E15" s="50"/>
      <c r="G15" s="19" t="s">
        <v>15</v>
      </c>
      <c r="H15" s="132"/>
      <c r="I15" s="132"/>
    </row>
    <row r="16" spans="1:10" s="16" customFormat="1" ht="15" customHeight="1" x14ac:dyDescent="0.2">
      <c r="B16" s="15" t="s">
        <v>16</v>
      </c>
      <c r="C16" s="110" t="s">
        <v>17</v>
      </c>
      <c r="D16" s="110"/>
      <c r="E16" s="2"/>
      <c r="G16" s="12"/>
      <c r="H16" s="12"/>
      <c r="I16" s="12"/>
    </row>
    <row r="17" spans="2:23" s="16" customFormat="1" ht="15" customHeight="1" x14ac:dyDescent="0.25">
      <c r="B17" s="15" t="s">
        <v>18</v>
      </c>
      <c r="C17" s="111" t="s">
        <v>19</v>
      </c>
      <c r="D17" s="110"/>
      <c r="E17" s="2"/>
      <c r="G17" s="12" t="s">
        <v>20</v>
      </c>
      <c r="H17" s="112" t="s">
        <v>21</v>
      </c>
      <c r="I17" s="112"/>
    </row>
    <row r="18" spans="2:23" s="16" customFormat="1" ht="11.25" thickBot="1" x14ac:dyDescent="0.2"/>
    <row r="19" spans="2:23" s="16" customFormat="1" ht="12.75" thickBot="1" x14ac:dyDescent="0.25">
      <c r="B19" s="20" t="s">
        <v>22</v>
      </c>
      <c r="C19" s="21"/>
      <c r="D19" s="21"/>
      <c r="E19" s="22"/>
      <c r="F19" s="22"/>
      <c r="G19" s="22"/>
      <c r="H19" s="22"/>
      <c r="I19" s="23"/>
    </row>
    <row r="20" spans="2:23" s="16" customFormat="1" ht="16.5" customHeight="1" x14ac:dyDescent="0.2">
      <c r="B20" s="24"/>
      <c r="C20" s="25"/>
      <c r="D20" s="25"/>
      <c r="E20" s="26"/>
      <c r="F20" s="27"/>
      <c r="G20" s="26"/>
      <c r="H20" s="26"/>
      <c r="I20" s="28"/>
    </row>
    <row r="21" spans="2:23" s="16" customFormat="1" ht="12" x14ac:dyDescent="0.2">
      <c r="B21" s="29" t="s">
        <v>23</v>
      </c>
      <c r="C21" s="113"/>
      <c r="D21" s="113"/>
      <c r="E21" s="26"/>
      <c r="F21" s="26"/>
      <c r="G21" s="26"/>
      <c r="H21" s="30"/>
      <c r="I21" s="28"/>
    </row>
    <row r="22" spans="2:23" s="16" customFormat="1" ht="13.5" customHeight="1" x14ac:dyDescent="0.2">
      <c r="B22" s="29" t="s">
        <v>24</v>
      </c>
      <c r="C22" s="108"/>
      <c r="D22" s="108"/>
      <c r="E22" s="26"/>
      <c r="F22" s="26"/>
      <c r="G22" s="26"/>
      <c r="H22" s="31"/>
      <c r="I22" s="28"/>
    </row>
    <row r="23" spans="2:23" s="16" customFormat="1" ht="14.25" customHeight="1" x14ac:dyDescent="0.2">
      <c r="B23" s="29" t="s">
        <v>25</v>
      </c>
      <c r="C23" s="108"/>
      <c r="D23" s="108"/>
      <c r="E23" s="26"/>
      <c r="F23" s="26"/>
      <c r="G23" s="26"/>
      <c r="H23" s="30"/>
      <c r="I23" s="28"/>
    </row>
    <row r="24" spans="2:23" s="16" customFormat="1" ht="27.75" customHeight="1" thickBot="1" x14ac:dyDescent="0.25">
      <c r="B24" s="29" t="s">
        <v>23</v>
      </c>
      <c r="C24" s="106"/>
      <c r="D24" s="106"/>
      <c r="E24" s="26"/>
      <c r="F24" s="25" t="s">
        <v>26</v>
      </c>
      <c r="G24" s="25"/>
      <c r="H24" s="83"/>
      <c r="I24" s="28"/>
    </row>
    <row r="25" spans="2:23" s="16" customFormat="1" ht="14.25" customHeight="1" thickTop="1" x14ac:dyDescent="0.2">
      <c r="B25" s="29" t="s">
        <v>24</v>
      </c>
      <c r="C25" s="106"/>
      <c r="D25" s="106"/>
      <c r="E25" s="26"/>
      <c r="F25" s="26"/>
      <c r="G25" s="26"/>
      <c r="H25" s="32"/>
      <c r="I25" s="28"/>
      <c r="U25" s="33"/>
      <c r="V25" s="116"/>
      <c r="W25" s="116"/>
    </row>
    <row r="26" spans="2:23" s="16" customFormat="1" ht="13.5" customHeight="1" x14ac:dyDescent="0.2">
      <c r="B26" s="29" t="s">
        <v>25</v>
      </c>
      <c r="C26" s="108"/>
      <c r="D26" s="108"/>
      <c r="E26" s="26"/>
      <c r="F26" s="26"/>
      <c r="G26" s="26"/>
      <c r="H26" s="26"/>
      <c r="I26" s="28"/>
      <c r="U26" s="33"/>
      <c r="V26" s="34"/>
      <c r="W26" s="34"/>
    </row>
    <row r="27" spans="2:23" s="16" customFormat="1" ht="6" customHeight="1" thickBot="1" x14ac:dyDescent="0.25">
      <c r="B27" s="35"/>
      <c r="C27" s="36"/>
      <c r="D27" s="37"/>
      <c r="E27" s="38"/>
      <c r="F27" s="38"/>
      <c r="G27" s="38"/>
      <c r="H27" s="38"/>
      <c r="I27" s="39"/>
      <c r="U27" s="33"/>
      <c r="V27" s="40"/>
      <c r="W27" s="41"/>
    </row>
    <row r="28" spans="2:23" s="16" customFormat="1" ht="12.75" thickBot="1" x14ac:dyDescent="0.25">
      <c r="B28" s="2"/>
      <c r="C28" s="2"/>
      <c r="D28" s="2"/>
      <c r="E28" s="2"/>
      <c r="F28" s="2"/>
      <c r="G28" s="2"/>
      <c r="H28" s="2"/>
      <c r="I28" s="2"/>
      <c r="U28" s="33"/>
      <c r="V28" s="40"/>
      <c r="W28" s="40"/>
    </row>
    <row r="29" spans="2:23" s="16" customFormat="1" ht="12.75" thickBot="1" x14ac:dyDescent="0.25">
      <c r="B29" s="20" t="s">
        <v>27</v>
      </c>
      <c r="C29" s="21"/>
      <c r="D29" s="21"/>
      <c r="E29" s="21"/>
      <c r="F29" s="21"/>
      <c r="G29" s="21"/>
      <c r="H29" s="21"/>
      <c r="I29" s="23"/>
    </row>
    <row r="30" spans="2:23" x14ac:dyDescent="0.25">
      <c r="B30" s="42" t="s">
        <v>28</v>
      </c>
      <c r="C30" s="48"/>
      <c r="D30" s="84"/>
      <c r="E30" s="43"/>
      <c r="F30" s="114" t="s">
        <v>29</v>
      </c>
      <c r="G30" s="114"/>
      <c r="H30" s="84"/>
      <c r="I30" s="44"/>
    </row>
    <row r="31" spans="2:23" x14ac:dyDescent="0.25">
      <c r="B31" s="45" t="s">
        <v>30</v>
      </c>
      <c r="C31" s="51"/>
      <c r="D31" s="85"/>
      <c r="E31" s="26"/>
      <c r="F31" s="115" t="s">
        <v>31</v>
      </c>
      <c r="G31" s="115"/>
      <c r="H31" s="88">
        <v>0</v>
      </c>
      <c r="I31" s="28"/>
    </row>
    <row r="32" spans="2:23" x14ac:dyDescent="0.25">
      <c r="B32" s="45"/>
      <c r="C32" s="51"/>
      <c r="D32" s="86"/>
      <c r="E32" s="26"/>
      <c r="F32" s="115" t="s">
        <v>30</v>
      </c>
      <c r="G32" s="115"/>
      <c r="H32" s="85"/>
      <c r="I32" s="28" t="s">
        <v>32</v>
      </c>
    </row>
    <row r="33" spans="2:9" ht="15.75" thickBot="1" x14ac:dyDescent="0.3">
      <c r="B33" s="46" t="s">
        <v>33</v>
      </c>
      <c r="C33" s="51"/>
      <c r="D33" s="87">
        <f>+D30-D31</f>
        <v>0</v>
      </c>
      <c r="E33" s="26"/>
      <c r="F33" s="115" t="s">
        <v>34</v>
      </c>
      <c r="G33" s="115"/>
      <c r="H33" s="89">
        <f>+H30-H31-H32</f>
        <v>0</v>
      </c>
      <c r="I33" s="28"/>
    </row>
    <row r="34" spans="2:9" ht="15.75" thickTop="1" x14ac:dyDescent="0.25">
      <c r="B34" s="45"/>
      <c r="C34" s="51"/>
      <c r="D34" s="52"/>
      <c r="E34" s="26"/>
      <c r="F34" s="51"/>
      <c r="G34" s="51"/>
      <c r="H34" s="53"/>
      <c r="I34" s="28"/>
    </row>
    <row r="35" spans="2:9" x14ac:dyDescent="0.25">
      <c r="B35" s="29" t="s">
        <v>23</v>
      </c>
      <c r="C35" s="90"/>
      <c r="D35" s="90"/>
      <c r="E35" s="47"/>
      <c r="F35" s="51"/>
      <c r="G35" s="51"/>
      <c r="H35" s="53"/>
      <c r="I35" s="28"/>
    </row>
    <row r="36" spans="2:9" x14ac:dyDescent="0.25">
      <c r="B36" s="29" t="s">
        <v>24</v>
      </c>
      <c r="C36" s="105"/>
      <c r="D36" s="105"/>
      <c r="E36" s="105"/>
      <c r="F36" s="51"/>
      <c r="G36" s="51"/>
      <c r="H36" s="53"/>
      <c r="I36" s="28"/>
    </row>
    <row r="37" spans="2:9" x14ac:dyDescent="0.25">
      <c r="B37" s="29" t="s">
        <v>16</v>
      </c>
      <c r="C37" s="106"/>
      <c r="D37" s="106"/>
      <c r="E37" s="106"/>
      <c r="F37" s="51"/>
      <c r="G37" s="51"/>
      <c r="H37" s="53"/>
      <c r="I37" s="28"/>
    </row>
    <row r="38" spans="2:9" ht="6.75" customHeight="1" thickBot="1" x14ac:dyDescent="0.3">
      <c r="B38" s="54"/>
      <c r="C38" s="55"/>
      <c r="D38" s="55"/>
      <c r="E38" s="55"/>
      <c r="F38" s="55"/>
      <c r="G38" s="55"/>
      <c r="H38" s="55"/>
      <c r="I38" s="56"/>
    </row>
  </sheetData>
  <protectedRanges>
    <protectedRange sqref="F21 F2:G2 H9 V25:W25 F22:I28 A17:E28 F7:F9 H3:H6 I9:I11 G3:G6 A2:E11 G18:G21 G17 G15:G16 G7:G11 I2:I8 H2 H7:H8 A12:E16 H12:I16 F12:G14 H17:I21 F18:F19" name="Range1"/>
    <protectedRange sqref="C35:D35 B29:I30" name="Range1_1"/>
  </protectedRanges>
  <mergeCells count="30">
    <mergeCell ref="F33:G33"/>
    <mergeCell ref="V25:W25"/>
    <mergeCell ref="C3:D3"/>
    <mergeCell ref="C4:D4"/>
    <mergeCell ref="C5:D5"/>
    <mergeCell ref="C6:D6"/>
    <mergeCell ref="F8:G10"/>
    <mergeCell ref="H8:I10"/>
    <mergeCell ref="B12:I13"/>
    <mergeCell ref="H15:I15"/>
    <mergeCell ref="H3:I3"/>
    <mergeCell ref="H4:I4"/>
    <mergeCell ref="H5:I5"/>
    <mergeCell ref="H6:I6"/>
    <mergeCell ref="C36:E36"/>
    <mergeCell ref="C37:E37"/>
    <mergeCell ref="A1:J1"/>
    <mergeCell ref="C22:D22"/>
    <mergeCell ref="C23:D23"/>
    <mergeCell ref="C24:D24"/>
    <mergeCell ref="C25:D25"/>
    <mergeCell ref="C26:D26"/>
    <mergeCell ref="C15:D15"/>
    <mergeCell ref="C16:D16"/>
    <mergeCell ref="C17:D17"/>
    <mergeCell ref="H17:I17"/>
    <mergeCell ref="C21:D21"/>
    <mergeCell ref="F30:G30"/>
    <mergeCell ref="F31:G31"/>
    <mergeCell ref="F32:G32"/>
  </mergeCells>
  <hyperlinks>
    <hyperlink ref="C17" r:id="rId1" xr:uid="{65D750D3-6B95-4A14-B6B5-0D9F17ECC95C}"/>
  </hyperlinks>
  <printOptions horizontalCentered="1"/>
  <pageMargins left="0.2" right="0.2" top="0.5" bottom="0.25" header="0.3" footer="0.3"/>
  <pageSetup orientation="landscape"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4B3EB1-F6C8-4B27-AFB4-8B240B3D9CBA}">
  <dimension ref="A1:I74"/>
  <sheetViews>
    <sheetView showGridLines="0" zoomScale="90" zoomScaleNormal="90" workbookViewId="0">
      <pane ySplit="8" topLeftCell="A45" activePane="bottomLeft" state="frozen"/>
      <selection pane="bottomLeft" activeCell="F32" sqref="F32"/>
    </sheetView>
  </sheetViews>
  <sheetFormatPr defaultRowHeight="15" x14ac:dyDescent="0.25"/>
  <cols>
    <col min="1" max="1" width="3.85546875" customWidth="1"/>
    <col min="2" max="2" width="53.42578125" customWidth="1"/>
    <col min="3" max="3" width="24.42578125" customWidth="1"/>
    <col min="4" max="4" width="13.7109375" customWidth="1"/>
    <col min="5" max="5" width="14.85546875" customWidth="1"/>
    <col min="6" max="6" width="14.140625" customWidth="1"/>
    <col min="7" max="7" width="15" customWidth="1"/>
    <col min="8" max="8" width="13.5703125" customWidth="1"/>
    <col min="9" max="9" width="32.5703125" customWidth="1"/>
    <col min="10" max="10" width="12.5703125" bestFit="1" customWidth="1"/>
  </cols>
  <sheetData>
    <row r="1" spans="1:9" ht="36" customHeight="1" x14ac:dyDescent="0.25">
      <c r="A1" s="107" t="s">
        <v>35</v>
      </c>
      <c r="B1" s="107"/>
      <c r="C1" s="107"/>
      <c r="D1" s="107"/>
      <c r="E1" s="107"/>
      <c r="F1" s="107"/>
      <c r="G1" s="107"/>
      <c r="H1" s="107"/>
      <c r="I1" s="107"/>
    </row>
    <row r="2" spans="1:9" ht="8.25" customHeight="1" x14ac:dyDescent="0.25">
      <c r="A2" s="49"/>
      <c r="B2" s="49"/>
      <c r="C2" s="49"/>
      <c r="D2" s="49"/>
      <c r="E2" s="49"/>
      <c r="F2" s="49"/>
      <c r="G2" s="49"/>
      <c r="H2" s="49"/>
    </row>
    <row r="3" spans="1:9" s="9" customFormat="1" x14ac:dyDescent="0.25">
      <c r="A3" s="150" t="s">
        <v>1</v>
      </c>
      <c r="B3" s="150"/>
      <c r="C3" s="137" t="s">
        <v>2</v>
      </c>
      <c r="D3" s="137"/>
      <c r="E3" s="137"/>
      <c r="G3"/>
      <c r="H3"/>
    </row>
    <row r="4" spans="1:9" s="9" customFormat="1" x14ac:dyDescent="0.25">
      <c r="A4" s="7" t="s">
        <v>36</v>
      </c>
      <c r="B4" s="7"/>
      <c r="C4" s="138" t="s">
        <v>37</v>
      </c>
      <c r="D4" s="138"/>
      <c r="E4" s="138"/>
      <c r="F4" s="8"/>
      <c r="G4"/>
      <c r="H4"/>
    </row>
    <row r="5" spans="1:9" s="9" customFormat="1" x14ac:dyDescent="0.25">
      <c r="A5" s="8" t="s">
        <v>10</v>
      </c>
      <c r="B5" s="8"/>
      <c r="C5" s="138" t="s">
        <v>11</v>
      </c>
      <c r="D5" s="138"/>
      <c r="E5" s="138"/>
      <c r="F5" s="8"/>
      <c r="G5"/>
      <c r="H5"/>
    </row>
    <row r="6" spans="1:9" x14ac:dyDescent="0.25">
      <c r="B6" s="5"/>
      <c r="C6" s="5"/>
      <c r="D6" s="5"/>
      <c r="E6" s="5"/>
      <c r="F6" s="5"/>
      <c r="G6" s="6"/>
    </row>
    <row r="7" spans="1:9" ht="61.5" customHeight="1" x14ac:dyDescent="0.25">
      <c r="A7" s="151" t="s">
        <v>38</v>
      </c>
      <c r="B7" s="152"/>
      <c r="C7" s="92" t="s">
        <v>39</v>
      </c>
      <c r="D7" s="93" t="s">
        <v>40</v>
      </c>
      <c r="E7" s="94" t="s">
        <v>41</v>
      </c>
      <c r="F7" s="94" t="s">
        <v>42</v>
      </c>
      <c r="G7" s="94" t="s">
        <v>43</v>
      </c>
      <c r="H7" s="94" t="s">
        <v>44</v>
      </c>
      <c r="I7" s="93" t="s">
        <v>45</v>
      </c>
    </row>
    <row r="8" spans="1:9" ht="18.75" customHeight="1" x14ac:dyDescent="0.25">
      <c r="A8" s="57" t="s">
        <v>46</v>
      </c>
      <c r="B8" s="58"/>
      <c r="C8" s="78"/>
      <c r="D8" s="59"/>
      <c r="E8" s="60"/>
      <c r="F8" s="60"/>
      <c r="G8" s="60"/>
      <c r="H8" s="60"/>
      <c r="I8" s="61"/>
    </row>
    <row r="9" spans="1:9" x14ac:dyDescent="0.25">
      <c r="A9" s="155" t="s">
        <v>47</v>
      </c>
      <c r="B9" s="156"/>
      <c r="C9" s="79"/>
      <c r="D9" s="59"/>
      <c r="E9" s="60"/>
      <c r="F9" s="60"/>
      <c r="G9" s="60"/>
      <c r="H9" s="60"/>
      <c r="I9" s="61"/>
    </row>
    <row r="10" spans="1:9" ht="15" customHeight="1" x14ac:dyDescent="0.25">
      <c r="A10" s="144" t="s">
        <v>48</v>
      </c>
      <c r="B10" s="145"/>
      <c r="C10" s="104">
        <v>43894</v>
      </c>
      <c r="D10" s="63">
        <v>46500</v>
      </c>
      <c r="E10" s="64">
        <v>12350</v>
      </c>
      <c r="F10" s="64">
        <v>6000</v>
      </c>
      <c r="G10" s="64">
        <f t="shared" ref="G10:G27" si="0">E10+F10</f>
        <v>18350</v>
      </c>
      <c r="H10" s="64">
        <f t="shared" ref="H10:H27" si="1">D10-G10</f>
        <v>28150</v>
      </c>
      <c r="I10" s="65"/>
    </row>
    <row r="11" spans="1:9" ht="15" customHeight="1" x14ac:dyDescent="0.25">
      <c r="A11" s="142" t="s">
        <v>49</v>
      </c>
      <c r="B11" s="143"/>
      <c r="C11" s="104">
        <v>44508</v>
      </c>
      <c r="D11" s="63">
        <v>2408</v>
      </c>
      <c r="E11" s="64">
        <v>2408</v>
      </c>
      <c r="F11" s="64">
        <v>0</v>
      </c>
      <c r="G11" s="64">
        <f t="shared" si="0"/>
        <v>2408</v>
      </c>
      <c r="H11" s="64">
        <f t="shared" si="1"/>
        <v>0</v>
      </c>
      <c r="I11" s="91"/>
    </row>
    <row r="12" spans="1:9" ht="15" customHeight="1" x14ac:dyDescent="0.25">
      <c r="A12" s="142" t="s">
        <v>49</v>
      </c>
      <c r="B12" s="143"/>
      <c r="C12" s="104">
        <v>44508</v>
      </c>
      <c r="D12" s="63">
        <v>22750</v>
      </c>
      <c r="E12" s="64">
        <v>2969.25</v>
      </c>
      <c r="F12" s="64">
        <v>4304.8999999999996</v>
      </c>
      <c r="G12" s="64">
        <f t="shared" si="0"/>
        <v>7274.15</v>
      </c>
      <c r="H12" s="64">
        <f t="shared" si="1"/>
        <v>15475.85</v>
      </c>
      <c r="I12" s="65"/>
    </row>
    <row r="13" spans="1:9" ht="15" customHeight="1" x14ac:dyDescent="0.25">
      <c r="A13" s="146" t="s">
        <v>50</v>
      </c>
      <c r="B13" s="147"/>
      <c r="C13" s="104">
        <v>44457</v>
      </c>
      <c r="D13" s="63">
        <v>43125</v>
      </c>
      <c r="E13" s="64">
        <v>11500</v>
      </c>
      <c r="F13" s="64">
        <v>5750</v>
      </c>
      <c r="G13" s="64">
        <f>E13+F13</f>
        <v>17250</v>
      </c>
      <c r="H13" s="64">
        <f>D13-G13</f>
        <v>25875</v>
      </c>
      <c r="I13" s="65"/>
    </row>
    <row r="14" spans="1:9" ht="15" customHeight="1" x14ac:dyDescent="0.25">
      <c r="A14" s="142" t="s">
        <v>51</v>
      </c>
      <c r="B14" s="143"/>
      <c r="C14" s="104">
        <v>44473</v>
      </c>
      <c r="D14" s="63">
        <v>50325</v>
      </c>
      <c r="E14" s="64">
        <v>14028</v>
      </c>
      <c r="F14" s="64">
        <v>7014</v>
      </c>
      <c r="G14" s="64">
        <f t="shared" ref="G14:G25" si="2">E14+F14</f>
        <v>21042</v>
      </c>
      <c r="H14" s="64">
        <f t="shared" ref="H14:H25" si="3">D14-G14</f>
        <v>29283</v>
      </c>
      <c r="I14" s="65"/>
    </row>
    <row r="15" spans="1:9" ht="15" customHeight="1" x14ac:dyDescent="0.25">
      <c r="A15" s="142" t="s">
        <v>52</v>
      </c>
      <c r="B15" s="143"/>
      <c r="C15" s="104">
        <v>44207</v>
      </c>
      <c r="D15" s="63">
        <v>22050</v>
      </c>
      <c r="E15" s="64">
        <v>5281.85</v>
      </c>
      <c r="F15" s="64">
        <v>2507.0500000000002</v>
      </c>
      <c r="G15" s="64">
        <f t="shared" si="2"/>
        <v>7788.9000000000005</v>
      </c>
      <c r="H15" s="64">
        <f t="shared" si="3"/>
        <v>14261.099999999999</v>
      </c>
      <c r="I15" s="65"/>
    </row>
    <row r="16" spans="1:9" ht="15" customHeight="1" x14ac:dyDescent="0.25">
      <c r="A16" s="142" t="s">
        <v>53</v>
      </c>
      <c r="B16" s="143"/>
      <c r="C16" s="104">
        <v>44264</v>
      </c>
      <c r="D16" s="63">
        <v>23250</v>
      </c>
      <c r="E16" s="64">
        <v>5942.75</v>
      </c>
      <c r="F16" s="64">
        <v>3044.25</v>
      </c>
      <c r="G16" s="64">
        <f t="shared" si="2"/>
        <v>8987</v>
      </c>
      <c r="H16" s="64">
        <f t="shared" si="3"/>
        <v>14263</v>
      </c>
      <c r="I16" s="65"/>
    </row>
    <row r="17" spans="1:9" ht="15" customHeight="1" x14ac:dyDescent="0.25">
      <c r="A17" s="142" t="s">
        <v>54</v>
      </c>
      <c r="B17" s="143"/>
      <c r="C17" s="104">
        <v>44543</v>
      </c>
      <c r="D17" s="63">
        <v>13440</v>
      </c>
      <c r="E17" s="64">
        <v>3360</v>
      </c>
      <c r="F17" s="64">
        <v>1695</v>
      </c>
      <c r="G17" s="64">
        <f t="shared" si="2"/>
        <v>5055</v>
      </c>
      <c r="H17" s="64">
        <f t="shared" si="3"/>
        <v>8385</v>
      </c>
      <c r="I17" s="65"/>
    </row>
    <row r="18" spans="1:9" ht="15" customHeight="1" x14ac:dyDescent="0.25">
      <c r="A18" s="142" t="s">
        <v>55</v>
      </c>
      <c r="B18" s="143"/>
      <c r="C18" s="104">
        <v>44545</v>
      </c>
      <c r="D18" s="63">
        <v>18900</v>
      </c>
      <c r="E18" s="64">
        <v>4410.84</v>
      </c>
      <c r="F18" s="64">
        <v>2258.1999999999998</v>
      </c>
      <c r="G18" s="64">
        <f t="shared" si="2"/>
        <v>6669.04</v>
      </c>
      <c r="H18" s="64">
        <f t="shared" si="3"/>
        <v>12230.96</v>
      </c>
      <c r="I18" s="65"/>
    </row>
    <row r="19" spans="1:9" ht="15" customHeight="1" x14ac:dyDescent="0.25">
      <c r="A19" s="140" t="s">
        <v>56</v>
      </c>
      <c r="B19" s="141"/>
      <c r="C19" s="104">
        <v>44510</v>
      </c>
      <c r="D19" s="63">
        <v>26730</v>
      </c>
      <c r="E19" s="64">
        <v>4456.8900000000003</v>
      </c>
      <c r="F19" s="64">
        <v>3176.28</v>
      </c>
      <c r="G19" s="64">
        <f t="shared" si="2"/>
        <v>7633.17</v>
      </c>
      <c r="H19" s="64">
        <f t="shared" si="3"/>
        <v>19096.830000000002</v>
      </c>
      <c r="I19" s="65"/>
    </row>
    <row r="20" spans="1:9" ht="15" customHeight="1" x14ac:dyDescent="0.25">
      <c r="A20" s="140" t="s">
        <v>57</v>
      </c>
      <c r="B20" s="141"/>
      <c r="C20" s="104">
        <v>44522</v>
      </c>
      <c r="D20" s="63">
        <v>24000</v>
      </c>
      <c r="E20" s="64">
        <v>5631.5</v>
      </c>
      <c r="F20" s="64">
        <v>2742</v>
      </c>
      <c r="G20" s="64">
        <f t="shared" si="2"/>
        <v>8373.5</v>
      </c>
      <c r="H20" s="64">
        <f t="shared" si="3"/>
        <v>15626.5</v>
      </c>
      <c r="I20" s="65"/>
    </row>
    <row r="21" spans="1:9" ht="15" customHeight="1" x14ac:dyDescent="0.25">
      <c r="A21" s="140" t="s">
        <v>58</v>
      </c>
      <c r="B21" s="141"/>
      <c r="C21" s="104">
        <v>44473</v>
      </c>
      <c r="D21" s="63">
        <v>36000</v>
      </c>
      <c r="E21" s="64">
        <v>8948.7999999999993</v>
      </c>
      <c r="F21" s="64">
        <v>3320</v>
      </c>
      <c r="G21" s="64">
        <f t="shared" si="2"/>
        <v>12268.8</v>
      </c>
      <c r="H21" s="64">
        <f t="shared" si="3"/>
        <v>23731.200000000001</v>
      </c>
      <c r="I21" s="65"/>
    </row>
    <row r="22" spans="1:9" ht="15" customHeight="1" x14ac:dyDescent="0.25">
      <c r="A22" s="140" t="s">
        <v>59</v>
      </c>
      <c r="B22" s="141"/>
      <c r="C22" s="104">
        <v>43555</v>
      </c>
      <c r="D22" s="63">
        <v>31035.375</v>
      </c>
      <c r="E22" s="64">
        <v>10336.68</v>
      </c>
      <c r="F22" s="64">
        <v>11379.63</v>
      </c>
      <c r="G22" s="64">
        <f t="shared" si="2"/>
        <v>21716.309999999998</v>
      </c>
      <c r="H22" s="64">
        <f t="shared" si="3"/>
        <v>9319.0650000000023</v>
      </c>
      <c r="I22" s="65"/>
    </row>
    <row r="23" spans="1:9" ht="15" customHeight="1" x14ac:dyDescent="0.25">
      <c r="A23" s="140" t="s">
        <v>60</v>
      </c>
      <c r="B23" s="141"/>
      <c r="C23" s="104">
        <v>44518</v>
      </c>
      <c r="D23" s="63">
        <v>20857.5</v>
      </c>
      <c r="E23" s="64">
        <v>4526.6000000000004</v>
      </c>
      <c r="F23" s="64">
        <v>2851.3</v>
      </c>
      <c r="G23" s="64">
        <f t="shared" si="2"/>
        <v>7377.9000000000005</v>
      </c>
      <c r="H23" s="64">
        <f t="shared" si="3"/>
        <v>13479.599999999999</v>
      </c>
      <c r="I23" s="65"/>
    </row>
    <row r="24" spans="1:9" ht="15" customHeight="1" x14ac:dyDescent="0.25">
      <c r="A24" s="140" t="s">
        <v>61</v>
      </c>
      <c r="B24" s="141"/>
      <c r="C24" s="104">
        <v>44473</v>
      </c>
      <c r="D24" s="63">
        <v>12000</v>
      </c>
      <c r="E24" s="64">
        <v>2761</v>
      </c>
      <c r="F24" s="64">
        <v>1742</v>
      </c>
      <c r="G24" s="64">
        <f t="shared" si="2"/>
        <v>4503</v>
      </c>
      <c r="H24" s="64">
        <f t="shared" si="3"/>
        <v>7497</v>
      </c>
      <c r="I24" s="65"/>
    </row>
    <row r="25" spans="1:9" ht="15" customHeight="1" x14ac:dyDescent="0.25">
      <c r="A25" s="140" t="s">
        <v>62</v>
      </c>
      <c r="B25" s="141"/>
      <c r="C25" s="62"/>
      <c r="D25" s="63">
        <v>15000</v>
      </c>
      <c r="E25" s="64"/>
      <c r="F25" s="64">
        <v>0</v>
      </c>
      <c r="G25" s="64">
        <f t="shared" si="2"/>
        <v>0</v>
      </c>
      <c r="H25" s="64">
        <f t="shared" si="3"/>
        <v>15000</v>
      </c>
      <c r="I25" s="65"/>
    </row>
    <row r="26" spans="1:9" ht="15.75" customHeight="1" x14ac:dyDescent="0.25">
      <c r="A26" s="140" t="s">
        <v>62</v>
      </c>
      <c r="B26" s="141"/>
      <c r="C26" s="62"/>
      <c r="D26" s="63">
        <v>15000</v>
      </c>
      <c r="E26" s="64"/>
      <c r="F26" s="64">
        <v>0</v>
      </c>
      <c r="G26" s="64">
        <f t="shared" si="0"/>
        <v>0</v>
      </c>
      <c r="H26" s="64">
        <f t="shared" si="1"/>
        <v>15000</v>
      </c>
      <c r="I26" s="65"/>
    </row>
    <row r="27" spans="1:9" ht="15.75" customHeight="1" x14ac:dyDescent="0.25">
      <c r="A27" s="140" t="s">
        <v>63</v>
      </c>
      <c r="B27" s="141"/>
      <c r="C27" s="104">
        <v>44223</v>
      </c>
      <c r="D27" s="63">
        <v>11040</v>
      </c>
      <c r="E27" s="64">
        <v>3435.74</v>
      </c>
      <c r="F27" s="64">
        <v>1542.15</v>
      </c>
      <c r="G27" s="64">
        <f t="shared" si="0"/>
        <v>4977.8899999999994</v>
      </c>
      <c r="H27" s="64">
        <f t="shared" si="1"/>
        <v>6062.1100000000006</v>
      </c>
      <c r="I27" s="65"/>
    </row>
    <row r="28" spans="1:9" ht="15.75" customHeight="1" x14ac:dyDescent="0.25">
      <c r="A28" s="140" t="s">
        <v>64</v>
      </c>
      <c r="B28" s="141"/>
      <c r="C28" s="104">
        <v>44105</v>
      </c>
      <c r="D28" s="63">
        <v>14100</v>
      </c>
      <c r="E28" s="64">
        <v>3652.15</v>
      </c>
      <c r="F28" s="64">
        <v>1805.98</v>
      </c>
      <c r="G28" s="64">
        <f>E28+F28</f>
        <v>5458.13</v>
      </c>
      <c r="H28" s="64">
        <f>D28-G28</f>
        <v>8641.869999999999</v>
      </c>
      <c r="I28" s="65"/>
    </row>
    <row r="29" spans="1:9" ht="12.75" customHeight="1" x14ac:dyDescent="0.25">
      <c r="A29" s="140" t="s">
        <v>65</v>
      </c>
      <c r="B29" s="141"/>
      <c r="C29" s="104">
        <v>44552</v>
      </c>
      <c r="D29" s="63">
        <v>6500</v>
      </c>
      <c r="E29" s="64">
        <v>500</v>
      </c>
      <c r="F29" s="64">
        <v>2000</v>
      </c>
      <c r="G29" s="64">
        <f>E29+F29</f>
        <v>2500</v>
      </c>
      <c r="H29" s="64">
        <f>D29-G29</f>
        <v>4000</v>
      </c>
      <c r="I29" s="65"/>
    </row>
    <row r="30" spans="1:9" ht="15.75" customHeight="1" x14ac:dyDescent="0.25">
      <c r="A30" s="140" t="s">
        <v>66</v>
      </c>
      <c r="B30" s="141"/>
      <c r="C30" s="104">
        <v>44151</v>
      </c>
      <c r="D30" s="63">
        <v>16995</v>
      </c>
      <c r="E30" s="64">
        <v>4701.9399999999996</v>
      </c>
      <c r="F30" s="64">
        <v>2266</v>
      </c>
      <c r="G30" s="64">
        <f t="shared" ref="G30:G32" si="4">E30+F30</f>
        <v>6967.94</v>
      </c>
      <c r="H30" s="64">
        <f t="shared" ref="H30:H32" si="5">D30-G30</f>
        <v>10027.060000000001</v>
      </c>
      <c r="I30" s="65"/>
    </row>
    <row r="31" spans="1:9" ht="15" customHeight="1" x14ac:dyDescent="0.25">
      <c r="A31" s="139" t="s">
        <v>67</v>
      </c>
      <c r="B31" s="139"/>
      <c r="C31" s="104">
        <v>44472</v>
      </c>
      <c r="D31" s="63">
        <v>39600</v>
      </c>
      <c r="E31" s="64">
        <v>7692.28</v>
      </c>
      <c r="F31" s="64">
        <v>3846.14</v>
      </c>
      <c r="G31" s="64">
        <f t="shared" si="4"/>
        <v>11538.42</v>
      </c>
      <c r="H31" s="64">
        <f t="shared" si="5"/>
        <v>28061.58</v>
      </c>
      <c r="I31" s="65"/>
    </row>
    <row r="32" spans="1:9" ht="15" customHeight="1" x14ac:dyDescent="0.25">
      <c r="A32" s="136" t="s">
        <v>68</v>
      </c>
      <c r="B32" s="136"/>
      <c r="C32" s="62"/>
      <c r="D32" s="63">
        <v>78195</v>
      </c>
      <c r="E32" s="64">
        <v>17446.060000000001</v>
      </c>
      <c r="F32" s="64">
        <f>8752.13+1450.91</f>
        <v>10203.039999999999</v>
      </c>
      <c r="G32" s="64">
        <f t="shared" si="4"/>
        <v>27649.1</v>
      </c>
      <c r="H32" s="64">
        <f t="shared" si="5"/>
        <v>50545.9</v>
      </c>
      <c r="I32" s="66"/>
    </row>
    <row r="33" spans="1:9" ht="15" customHeight="1" x14ac:dyDescent="0.25">
      <c r="A33" s="153" t="s">
        <v>69</v>
      </c>
      <c r="B33" s="154"/>
      <c r="C33" s="75"/>
      <c r="D33" s="67">
        <f>SUM(D10:D32)</f>
        <v>589800.875</v>
      </c>
      <c r="E33" s="68">
        <f>SUM(E10:E32)</f>
        <v>136340.33000000002</v>
      </c>
      <c r="F33" s="68">
        <f>SUM(F10:F32)</f>
        <v>79447.92</v>
      </c>
      <c r="G33" s="68">
        <f>E33+F33</f>
        <v>215788.25</v>
      </c>
      <c r="H33" s="68">
        <f>D33-G33</f>
        <v>374012.625</v>
      </c>
      <c r="I33" s="66"/>
    </row>
    <row r="34" spans="1:9" ht="19.5" customHeight="1" x14ac:dyDescent="0.25">
      <c r="A34" s="69" t="s">
        <v>70</v>
      </c>
      <c r="B34" s="62"/>
      <c r="C34" s="81"/>
      <c r="D34" s="70"/>
      <c r="E34" s="71"/>
      <c r="F34" s="71"/>
      <c r="G34" s="71"/>
      <c r="H34" s="71"/>
      <c r="I34" s="66"/>
    </row>
    <row r="35" spans="1:9" ht="15" customHeight="1" x14ac:dyDescent="0.25">
      <c r="A35" s="157" t="s">
        <v>71</v>
      </c>
      <c r="B35" s="158"/>
      <c r="C35" s="76"/>
      <c r="D35" s="63"/>
      <c r="E35" s="64"/>
      <c r="F35" s="64"/>
      <c r="G35" s="64">
        <f>E35+F35</f>
        <v>0</v>
      </c>
      <c r="H35" s="64">
        <f>D35-G35</f>
        <v>0</v>
      </c>
      <c r="I35" s="65"/>
    </row>
    <row r="36" spans="1:9" ht="15" customHeight="1" x14ac:dyDescent="0.25">
      <c r="A36" s="11">
        <v>1</v>
      </c>
      <c r="B36" s="62" t="s">
        <v>72</v>
      </c>
      <c r="C36" s="62"/>
      <c r="D36" s="63">
        <v>31727.5</v>
      </c>
      <c r="E36" s="64"/>
      <c r="F36" s="64"/>
      <c r="G36" s="64">
        <f t="shared" ref="G36:G51" si="6">E36+F36</f>
        <v>0</v>
      </c>
      <c r="H36" s="64">
        <f t="shared" ref="H36:H51" si="7">D36-G36</f>
        <v>31727.5</v>
      </c>
      <c r="I36" s="65"/>
    </row>
    <row r="37" spans="1:9" ht="15" customHeight="1" x14ac:dyDescent="0.25">
      <c r="A37" s="11">
        <v>2</v>
      </c>
      <c r="B37" s="62" t="s">
        <v>73</v>
      </c>
      <c r="C37" s="62"/>
      <c r="D37" s="63">
        <v>95182.5</v>
      </c>
      <c r="E37" s="64"/>
      <c r="F37" s="64"/>
      <c r="G37" s="64">
        <f t="shared" si="6"/>
        <v>0</v>
      </c>
      <c r="H37" s="64">
        <f t="shared" si="7"/>
        <v>95182.5</v>
      </c>
      <c r="I37" s="65"/>
    </row>
    <row r="38" spans="1:9" ht="15" customHeight="1" x14ac:dyDescent="0.25">
      <c r="A38" s="11">
        <v>3</v>
      </c>
      <c r="B38" s="62" t="s">
        <v>74</v>
      </c>
      <c r="C38" s="62"/>
      <c r="D38" s="63">
        <v>31727.5</v>
      </c>
      <c r="E38" s="64"/>
      <c r="F38" s="64"/>
      <c r="G38" s="64">
        <f t="shared" si="6"/>
        <v>0</v>
      </c>
      <c r="H38" s="64">
        <f t="shared" si="7"/>
        <v>31727.5</v>
      </c>
      <c r="I38" s="65"/>
    </row>
    <row r="39" spans="1:9" ht="15" customHeight="1" x14ac:dyDescent="0.25">
      <c r="A39" s="11">
        <v>4</v>
      </c>
      <c r="B39" s="62"/>
      <c r="C39" s="62"/>
      <c r="D39" s="63"/>
      <c r="E39" s="64"/>
      <c r="F39" s="64"/>
      <c r="G39" s="64">
        <f t="shared" si="6"/>
        <v>0</v>
      </c>
      <c r="H39" s="64">
        <f t="shared" si="7"/>
        <v>0</v>
      </c>
      <c r="I39" s="65"/>
    </row>
    <row r="40" spans="1:9" ht="15" customHeight="1" x14ac:dyDescent="0.25">
      <c r="A40" s="80" t="s">
        <v>75</v>
      </c>
      <c r="B40" s="62"/>
      <c r="C40" s="62"/>
      <c r="D40" s="63"/>
      <c r="E40" s="64"/>
      <c r="F40" s="64"/>
      <c r="G40" s="64">
        <f t="shared" ref="G40:G41" si="8">E40+F40</f>
        <v>0</v>
      </c>
      <c r="H40" s="64">
        <f t="shared" ref="H40:H41" si="9">D40-G40</f>
        <v>0</v>
      </c>
      <c r="I40" s="65"/>
    </row>
    <row r="41" spans="1:9" ht="15" customHeight="1" x14ac:dyDescent="0.25">
      <c r="A41" s="11">
        <v>1</v>
      </c>
      <c r="B41" s="62"/>
      <c r="C41" s="62"/>
      <c r="D41" s="63"/>
      <c r="E41" s="64"/>
      <c r="F41" s="64"/>
      <c r="G41" s="64">
        <f t="shared" si="8"/>
        <v>0</v>
      </c>
      <c r="H41" s="64">
        <f t="shared" si="9"/>
        <v>0</v>
      </c>
      <c r="I41" s="65"/>
    </row>
    <row r="42" spans="1:9" ht="15" customHeight="1" x14ac:dyDescent="0.25">
      <c r="A42" s="157" t="s">
        <v>76</v>
      </c>
      <c r="B42" s="158"/>
      <c r="C42" s="76"/>
      <c r="D42" s="63"/>
      <c r="E42" s="64"/>
      <c r="F42" s="64"/>
      <c r="G42" s="64">
        <f t="shared" si="6"/>
        <v>0</v>
      </c>
      <c r="H42" s="64">
        <f t="shared" si="7"/>
        <v>0</v>
      </c>
      <c r="I42" s="65"/>
    </row>
    <row r="43" spans="1:9" ht="15" customHeight="1" x14ac:dyDescent="0.25">
      <c r="A43" s="11">
        <v>1</v>
      </c>
      <c r="B43" s="62" t="s">
        <v>77</v>
      </c>
      <c r="C43" s="62"/>
      <c r="D43" s="63">
        <v>6720</v>
      </c>
      <c r="E43" s="64">
        <v>545.05999999999995</v>
      </c>
      <c r="F43" s="64"/>
      <c r="G43" s="64">
        <f t="shared" si="6"/>
        <v>545.05999999999995</v>
      </c>
      <c r="H43" s="64">
        <f t="shared" si="7"/>
        <v>6174.9400000000005</v>
      </c>
      <c r="I43" s="65"/>
    </row>
    <row r="44" spans="1:9" ht="15" customHeight="1" x14ac:dyDescent="0.25">
      <c r="A44" s="11">
        <v>2</v>
      </c>
      <c r="B44" s="62"/>
      <c r="C44" s="62"/>
      <c r="D44" s="63"/>
      <c r="E44" s="64"/>
      <c r="F44" s="64"/>
      <c r="G44" s="64"/>
      <c r="H44" s="64"/>
      <c r="I44" s="65"/>
    </row>
    <row r="45" spans="1:9" x14ac:dyDescent="0.25">
      <c r="A45" s="157" t="s">
        <v>78</v>
      </c>
      <c r="B45" s="158"/>
      <c r="C45" s="76"/>
      <c r="D45" s="63"/>
      <c r="E45" s="64"/>
      <c r="F45" s="64"/>
      <c r="G45" s="64">
        <f t="shared" si="6"/>
        <v>0</v>
      </c>
      <c r="H45" s="64">
        <f t="shared" si="7"/>
        <v>0</v>
      </c>
      <c r="I45" s="65"/>
    </row>
    <row r="46" spans="1:9" x14ac:dyDescent="0.25">
      <c r="A46" s="11">
        <v>1</v>
      </c>
      <c r="B46" s="62" t="s">
        <v>79</v>
      </c>
      <c r="C46" s="62"/>
      <c r="D46" s="63"/>
      <c r="E46" s="64"/>
      <c r="F46" s="64"/>
      <c r="G46" s="64">
        <f t="shared" si="6"/>
        <v>0</v>
      </c>
      <c r="H46" s="64">
        <f t="shared" si="7"/>
        <v>0</v>
      </c>
      <c r="I46" s="65"/>
    </row>
    <row r="47" spans="1:9" x14ac:dyDescent="0.25">
      <c r="A47" s="11">
        <v>2</v>
      </c>
      <c r="B47" s="62"/>
      <c r="C47" s="62"/>
      <c r="D47" s="63"/>
      <c r="E47" s="64"/>
      <c r="F47" s="64"/>
      <c r="G47" s="64">
        <f t="shared" si="6"/>
        <v>0</v>
      </c>
      <c r="H47" s="64">
        <f t="shared" si="7"/>
        <v>0</v>
      </c>
      <c r="I47" s="65"/>
    </row>
    <row r="48" spans="1:9" x14ac:dyDescent="0.25">
      <c r="A48" s="11">
        <v>3</v>
      </c>
      <c r="B48" s="62"/>
      <c r="C48" s="62"/>
      <c r="D48" s="63"/>
      <c r="E48" s="64"/>
      <c r="F48" s="64"/>
      <c r="G48" s="64">
        <f t="shared" si="6"/>
        <v>0</v>
      </c>
      <c r="H48" s="64">
        <f t="shared" si="7"/>
        <v>0</v>
      </c>
      <c r="I48" s="65"/>
    </row>
    <row r="49" spans="1:9" x14ac:dyDescent="0.25">
      <c r="A49" s="157" t="s">
        <v>80</v>
      </c>
      <c r="B49" s="158"/>
      <c r="C49" s="76"/>
      <c r="D49" s="63"/>
      <c r="E49" s="64"/>
      <c r="F49" s="64"/>
      <c r="G49" s="64">
        <f t="shared" si="6"/>
        <v>0</v>
      </c>
      <c r="H49" s="64">
        <f t="shared" si="7"/>
        <v>0</v>
      </c>
      <c r="I49" s="65"/>
    </row>
    <row r="50" spans="1:9" x14ac:dyDescent="0.25">
      <c r="A50" s="11">
        <v>1</v>
      </c>
      <c r="B50" s="62"/>
      <c r="C50" s="62"/>
      <c r="D50" s="63"/>
      <c r="E50" s="64"/>
      <c r="F50" s="64"/>
      <c r="G50" s="64">
        <f t="shared" si="6"/>
        <v>0</v>
      </c>
      <c r="H50" s="64">
        <f t="shared" si="7"/>
        <v>0</v>
      </c>
      <c r="I50" s="65"/>
    </row>
    <row r="51" spans="1:9" x14ac:dyDescent="0.25">
      <c r="A51" s="11">
        <v>2</v>
      </c>
      <c r="B51" s="62"/>
      <c r="C51" s="62"/>
      <c r="D51" s="63"/>
      <c r="E51" s="64"/>
      <c r="F51" s="64"/>
      <c r="G51" s="64">
        <f t="shared" si="6"/>
        <v>0</v>
      </c>
      <c r="H51" s="64">
        <f t="shared" si="7"/>
        <v>0</v>
      </c>
      <c r="I51" s="65"/>
    </row>
    <row r="52" spans="1:9" x14ac:dyDescent="0.25">
      <c r="A52" s="157" t="s">
        <v>81</v>
      </c>
      <c r="B52" s="158"/>
      <c r="C52" s="76"/>
      <c r="D52" s="63"/>
      <c r="E52" s="64"/>
      <c r="F52" s="64"/>
      <c r="G52" s="64">
        <f t="shared" ref="G52:G67" si="10">E52+F52</f>
        <v>0</v>
      </c>
      <c r="H52" s="64">
        <f t="shared" ref="H52:H68" si="11">D52-G52</f>
        <v>0</v>
      </c>
      <c r="I52" s="65"/>
    </row>
    <row r="53" spans="1:9" x14ac:dyDescent="0.25">
      <c r="A53" s="11">
        <v>1</v>
      </c>
      <c r="B53" s="62" t="s">
        <v>82</v>
      </c>
      <c r="C53" s="62"/>
      <c r="D53" s="63"/>
      <c r="E53" s="64"/>
      <c r="F53" s="64"/>
      <c r="G53" s="64">
        <f t="shared" si="10"/>
        <v>0</v>
      </c>
      <c r="H53" s="64">
        <f t="shared" si="11"/>
        <v>0</v>
      </c>
      <c r="I53" s="65"/>
    </row>
    <row r="54" spans="1:9" x14ac:dyDescent="0.25">
      <c r="A54" s="11">
        <v>2</v>
      </c>
      <c r="B54" s="62"/>
      <c r="C54" s="62"/>
      <c r="D54" s="63"/>
      <c r="E54" s="64"/>
      <c r="F54" s="64"/>
      <c r="G54" s="64">
        <f t="shared" si="10"/>
        <v>0</v>
      </c>
      <c r="H54" s="64">
        <f t="shared" si="11"/>
        <v>0</v>
      </c>
      <c r="I54" s="65"/>
    </row>
    <row r="55" spans="1:9" x14ac:dyDescent="0.25">
      <c r="A55" s="157" t="s">
        <v>83</v>
      </c>
      <c r="B55" s="158"/>
      <c r="C55" s="76"/>
      <c r="D55" s="63"/>
      <c r="E55" s="64"/>
      <c r="F55" s="64"/>
      <c r="G55" s="64">
        <f t="shared" si="10"/>
        <v>0</v>
      </c>
      <c r="H55" s="64">
        <f t="shared" si="11"/>
        <v>0</v>
      </c>
      <c r="I55" s="65"/>
    </row>
    <row r="56" spans="1:9" x14ac:dyDescent="0.25">
      <c r="A56" s="11">
        <v>1</v>
      </c>
      <c r="B56" s="62"/>
      <c r="C56" s="62"/>
      <c r="D56" s="63"/>
      <c r="E56" s="64"/>
      <c r="F56" s="64"/>
      <c r="G56" s="64">
        <f t="shared" si="10"/>
        <v>0</v>
      </c>
      <c r="H56" s="64">
        <f t="shared" si="11"/>
        <v>0</v>
      </c>
      <c r="I56" s="65"/>
    </row>
    <row r="57" spans="1:9" x14ac:dyDescent="0.25">
      <c r="A57" s="11">
        <v>2</v>
      </c>
      <c r="B57" s="62"/>
      <c r="C57" s="62"/>
      <c r="D57" s="63"/>
      <c r="E57" s="64"/>
      <c r="F57" s="64"/>
      <c r="G57" s="64">
        <f t="shared" si="10"/>
        <v>0</v>
      </c>
      <c r="H57" s="64">
        <f t="shared" si="11"/>
        <v>0</v>
      </c>
      <c r="I57" s="65"/>
    </row>
    <row r="58" spans="1:9" x14ac:dyDescent="0.25">
      <c r="A58" s="157" t="s">
        <v>84</v>
      </c>
      <c r="B58" s="158"/>
      <c r="C58" s="76"/>
      <c r="D58" s="63"/>
      <c r="E58" s="64"/>
      <c r="F58" s="64"/>
      <c r="G58" s="64">
        <f t="shared" si="10"/>
        <v>0</v>
      </c>
      <c r="H58" s="64">
        <f t="shared" si="11"/>
        <v>0</v>
      </c>
      <c r="I58" s="65"/>
    </row>
    <row r="59" spans="1:9" x14ac:dyDescent="0.25">
      <c r="A59" s="11">
        <v>1</v>
      </c>
      <c r="B59" s="62"/>
      <c r="C59" s="62"/>
      <c r="D59" s="63"/>
      <c r="E59" s="64"/>
      <c r="F59" s="64"/>
      <c r="G59" s="64">
        <f t="shared" si="10"/>
        <v>0</v>
      </c>
      <c r="H59" s="64">
        <f t="shared" si="11"/>
        <v>0</v>
      </c>
      <c r="I59" s="65"/>
    </row>
    <row r="60" spans="1:9" x14ac:dyDescent="0.25">
      <c r="A60" s="11">
        <v>2</v>
      </c>
      <c r="B60" s="62"/>
      <c r="C60" s="62"/>
      <c r="D60" s="63"/>
      <c r="E60" s="64"/>
      <c r="F60" s="64"/>
      <c r="G60" s="64">
        <f t="shared" si="10"/>
        <v>0</v>
      </c>
      <c r="H60" s="64">
        <f t="shared" si="11"/>
        <v>0</v>
      </c>
      <c r="I60" s="65"/>
    </row>
    <row r="61" spans="1:9" x14ac:dyDescent="0.25">
      <c r="A61" s="157" t="s">
        <v>85</v>
      </c>
      <c r="B61" s="158"/>
      <c r="C61" s="76"/>
      <c r="D61" s="63"/>
      <c r="E61" s="64"/>
      <c r="F61" s="64"/>
      <c r="G61" s="64">
        <f t="shared" si="10"/>
        <v>0</v>
      </c>
      <c r="H61" s="64">
        <f t="shared" si="11"/>
        <v>0</v>
      </c>
      <c r="I61" s="65"/>
    </row>
    <row r="62" spans="1:9" x14ac:dyDescent="0.25">
      <c r="A62" s="11">
        <v>1</v>
      </c>
      <c r="B62" s="62"/>
      <c r="C62" s="62"/>
      <c r="D62" s="63"/>
      <c r="E62" s="64"/>
      <c r="F62" s="64"/>
      <c r="G62" s="64">
        <f t="shared" si="10"/>
        <v>0</v>
      </c>
      <c r="H62" s="64">
        <f t="shared" si="11"/>
        <v>0</v>
      </c>
      <c r="I62" s="65"/>
    </row>
    <row r="63" spans="1:9" x14ac:dyDescent="0.25">
      <c r="A63" s="11">
        <v>2</v>
      </c>
      <c r="B63" s="62"/>
      <c r="C63" s="62"/>
      <c r="D63" s="63"/>
      <c r="E63" s="64"/>
      <c r="F63" s="64"/>
      <c r="G63" s="64"/>
      <c r="H63" s="64"/>
      <c r="I63" s="65"/>
    </row>
    <row r="64" spans="1:9" x14ac:dyDescent="0.25">
      <c r="A64" s="157" t="s">
        <v>86</v>
      </c>
      <c r="B64" s="158"/>
      <c r="C64" s="76"/>
      <c r="D64" s="63"/>
      <c r="E64" s="64"/>
      <c r="F64" s="64"/>
      <c r="G64" s="64">
        <f t="shared" si="10"/>
        <v>0</v>
      </c>
      <c r="H64" s="64">
        <f t="shared" si="11"/>
        <v>0</v>
      </c>
      <c r="I64" s="65"/>
    </row>
    <row r="65" spans="1:9" x14ac:dyDescent="0.25">
      <c r="A65" s="11">
        <v>1</v>
      </c>
      <c r="B65" s="62" t="s">
        <v>87</v>
      </c>
      <c r="C65" s="62"/>
      <c r="D65" s="63">
        <v>6666.67</v>
      </c>
      <c r="E65" s="64"/>
      <c r="F65" s="64"/>
      <c r="G65" s="64">
        <f t="shared" si="10"/>
        <v>0</v>
      </c>
      <c r="H65" s="64">
        <f t="shared" si="11"/>
        <v>6666.67</v>
      </c>
      <c r="I65" s="65"/>
    </row>
    <row r="66" spans="1:9" x14ac:dyDescent="0.25">
      <c r="A66" s="11">
        <v>2</v>
      </c>
      <c r="B66" s="62" t="s">
        <v>88</v>
      </c>
      <c r="C66" s="62"/>
      <c r="D66" s="63">
        <v>150000</v>
      </c>
      <c r="E66" s="64">
        <v>550</v>
      </c>
      <c r="F66" s="64">
        <v>500</v>
      </c>
      <c r="G66" s="64">
        <f t="shared" si="10"/>
        <v>1050</v>
      </c>
      <c r="H66" s="64">
        <f t="shared" si="11"/>
        <v>148950</v>
      </c>
      <c r="I66" s="65"/>
    </row>
    <row r="67" spans="1:9" x14ac:dyDescent="0.25">
      <c r="A67" s="11">
        <v>3</v>
      </c>
      <c r="B67" s="62"/>
      <c r="C67" s="62"/>
      <c r="D67" s="63"/>
      <c r="E67" s="64"/>
      <c r="F67" s="64"/>
      <c r="G67" s="64">
        <f t="shared" si="10"/>
        <v>0</v>
      </c>
      <c r="H67" s="64">
        <f t="shared" si="11"/>
        <v>0</v>
      </c>
      <c r="I67" s="65"/>
    </row>
    <row r="68" spans="1:9" x14ac:dyDescent="0.25">
      <c r="A68" s="148" t="s">
        <v>89</v>
      </c>
      <c r="B68" s="149"/>
      <c r="C68" s="77"/>
      <c r="D68" s="67">
        <f>SUM(D36:D67)</f>
        <v>322024.17000000004</v>
      </c>
      <c r="E68" s="68">
        <f>SUM(E36:E67)</f>
        <v>1095.06</v>
      </c>
      <c r="F68" s="68">
        <f>SUM(F35:F66)</f>
        <v>500</v>
      </c>
      <c r="G68" s="68">
        <f>E68+F68</f>
        <v>1595.06</v>
      </c>
      <c r="H68" s="68">
        <f t="shared" si="11"/>
        <v>320429.11000000004</v>
      </c>
      <c r="I68" s="82"/>
    </row>
    <row r="69" spans="1:9" x14ac:dyDescent="0.25">
      <c r="A69" s="148" t="s">
        <v>90</v>
      </c>
      <c r="B69" s="149"/>
      <c r="C69" s="77"/>
      <c r="D69" s="67">
        <f>D68+D33</f>
        <v>911825.04500000004</v>
      </c>
      <c r="E69" s="68">
        <f>E68+E33</f>
        <v>137435.39000000001</v>
      </c>
      <c r="F69" s="68">
        <f>F68+F33</f>
        <v>79947.92</v>
      </c>
      <c r="G69" s="68">
        <f>G68+G33</f>
        <v>217383.31</v>
      </c>
      <c r="H69" s="68">
        <f>D69-G69</f>
        <v>694441.7350000001</v>
      </c>
      <c r="I69" s="82"/>
    </row>
    <row r="70" spans="1:9" x14ac:dyDescent="0.25">
      <c r="A70" s="80" t="s">
        <v>91</v>
      </c>
      <c r="B70" s="62"/>
      <c r="C70" s="62"/>
      <c r="D70" s="63">
        <f>D69*0.1</f>
        <v>91182.50450000001</v>
      </c>
      <c r="E70" s="64">
        <f>E69*0.1</f>
        <v>13743.539000000002</v>
      </c>
      <c r="F70" s="64">
        <f>F69*0.1</f>
        <v>7994.7920000000004</v>
      </c>
      <c r="G70" s="64">
        <f>G69*0.1</f>
        <v>21738.331000000002</v>
      </c>
      <c r="H70" s="64">
        <f>D70-G70</f>
        <v>69444.173500000004</v>
      </c>
      <c r="I70" s="65"/>
    </row>
    <row r="71" spans="1:9" x14ac:dyDescent="0.25">
      <c r="A71" s="69"/>
      <c r="B71" s="72" t="s">
        <v>92</v>
      </c>
      <c r="C71" s="72"/>
      <c r="D71" s="73">
        <f>D69+D70</f>
        <v>1003007.5495000001</v>
      </c>
      <c r="E71" s="74">
        <f>E69+E70</f>
        <v>151178.929</v>
      </c>
      <c r="F71" s="74">
        <f>F69+F70</f>
        <v>87942.712</v>
      </c>
      <c r="G71" s="74">
        <f>G69+G70</f>
        <v>239121.641</v>
      </c>
      <c r="H71" s="74">
        <f>D71-G71</f>
        <v>763885.90850000014</v>
      </c>
      <c r="I71" s="66"/>
    </row>
    <row r="72" spans="1:9" ht="12" customHeight="1" x14ac:dyDescent="0.25">
      <c r="B72" s="7"/>
      <c r="C72" s="7"/>
      <c r="D72" s="7"/>
      <c r="E72" s="3"/>
      <c r="F72" s="3"/>
      <c r="G72" s="4"/>
      <c r="H72" s="2"/>
    </row>
    <row r="73" spans="1:9" x14ac:dyDescent="0.25">
      <c r="E73" s="10"/>
    </row>
    <row r="74" spans="1:9" x14ac:dyDescent="0.25">
      <c r="E74" s="10"/>
    </row>
  </sheetData>
  <sheetProtection insertRows="0" deleteRows="0"/>
  <mergeCells count="42">
    <mergeCell ref="A68:B68"/>
    <mergeCell ref="A69:B69"/>
    <mergeCell ref="A3:B3"/>
    <mergeCell ref="A7:B7"/>
    <mergeCell ref="A33:B33"/>
    <mergeCell ref="A9:B9"/>
    <mergeCell ref="A35:B35"/>
    <mergeCell ref="A42:B42"/>
    <mergeCell ref="A45:B45"/>
    <mergeCell ref="A52:B52"/>
    <mergeCell ref="A64:B64"/>
    <mergeCell ref="A55:B55"/>
    <mergeCell ref="A58:B58"/>
    <mergeCell ref="A61:B61"/>
    <mergeCell ref="A49:B49"/>
    <mergeCell ref="A29:B29"/>
    <mergeCell ref="A30:B30"/>
    <mergeCell ref="A10:B10"/>
    <mergeCell ref="A11:B11"/>
    <mergeCell ref="A12:B12"/>
    <mergeCell ref="A13:B13"/>
    <mergeCell ref="A26:B26"/>
    <mergeCell ref="A25:B25"/>
    <mergeCell ref="A22:B22"/>
    <mergeCell ref="A23:B23"/>
    <mergeCell ref="A24:B24"/>
    <mergeCell ref="A32:B32"/>
    <mergeCell ref="C3:E3"/>
    <mergeCell ref="C4:E4"/>
    <mergeCell ref="C5:E5"/>
    <mergeCell ref="A1:I1"/>
    <mergeCell ref="A31:B31"/>
    <mergeCell ref="A27:B27"/>
    <mergeCell ref="A14:B14"/>
    <mergeCell ref="A15:B15"/>
    <mergeCell ref="A16:B16"/>
    <mergeCell ref="A17:B17"/>
    <mergeCell ref="A18:B18"/>
    <mergeCell ref="A19:B19"/>
    <mergeCell ref="A20:B20"/>
    <mergeCell ref="A21:B21"/>
    <mergeCell ref="A28:B28"/>
  </mergeCells>
  <printOptions horizontalCentered="1"/>
  <pageMargins left="0.15" right="0.15" top="0.25" bottom="0.25" header="0.3" footer="0.3"/>
  <pageSetup scale="81" fitToHeight="0" orientation="landscape" horizontalDpi="1200" verticalDpi="1200" r:id="rId1"/>
  <rowBreaks count="1" manualBreakCount="1">
    <brk id="32"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959A30-5B67-476F-85BA-E3CEE6BACD17}">
  <dimension ref="A1:I67"/>
  <sheetViews>
    <sheetView showGridLines="0" topLeftCell="A7" zoomScale="90" zoomScaleNormal="90" workbookViewId="0">
      <selection activeCell="B29" sqref="A29:B60"/>
    </sheetView>
  </sheetViews>
  <sheetFormatPr defaultRowHeight="15" x14ac:dyDescent="0.25"/>
  <cols>
    <col min="1" max="1" width="3.85546875" customWidth="1"/>
    <col min="2" max="2" width="38.42578125" customWidth="1"/>
    <col min="3" max="3" width="24.42578125" customWidth="1"/>
    <col min="4" max="4" width="13.7109375" customWidth="1"/>
    <col min="5" max="5" width="14.85546875" customWidth="1"/>
    <col min="6" max="6" width="14.140625" customWidth="1"/>
    <col min="7" max="7" width="15" customWidth="1"/>
    <col min="8" max="8" width="13.5703125" customWidth="1"/>
    <col min="9" max="9" width="32.5703125" customWidth="1"/>
    <col min="10" max="10" width="12.5703125" bestFit="1" customWidth="1"/>
  </cols>
  <sheetData>
    <row r="1" spans="1:9" ht="36" customHeight="1" x14ac:dyDescent="0.25">
      <c r="A1" s="107" t="s">
        <v>35</v>
      </c>
      <c r="B1" s="107"/>
      <c r="C1" s="107"/>
      <c r="D1" s="107"/>
      <c r="E1" s="107"/>
      <c r="F1" s="107"/>
      <c r="G1" s="107"/>
      <c r="H1" s="107"/>
      <c r="I1" s="107"/>
    </row>
    <row r="2" spans="1:9" ht="8.25" customHeight="1" x14ac:dyDescent="0.25">
      <c r="A2" s="49"/>
      <c r="B2" s="49"/>
      <c r="C2" s="49"/>
      <c r="D2" s="49"/>
      <c r="E2" s="49"/>
      <c r="F2" s="49"/>
      <c r="G2" s="49"/>
      <c r="H2" s="49"/>
    </row>
    <row r="3" spans="1:9" s="9" customFormat="1" x14ac:dyDescent="0.25">
      <c r="A3" s="150" t="s">
        <v>1</v>
      </c>
      <c r="B3" s="150"/>
      <c r="C3" s="161" t="s">
        <v>93</v>
      </c>
      <c r="D3" s="161"/>
      <c r="E3" s="161"/>
      <c r="G3"/>
      <c r="H3"/>
    </row>
    <row r="4" spans="1:9" s="9" customFormat="1" x14ac:dyDescent="0.25">
      <c r="A4" s="7" t="s">
        <v>36</v>
      </c>
      <c r="B4" s="7"/>
      <c r="C4" s="162" t="s">
        <v>94</v>
      </c>
      <c r="D4" s="162"/>
      <c r="E4" s="162"/>
      <c r="F4" s="8"/>
      <c r="G4"/>
      <c r="H4"/>
    </row>
    <row r="5" spans="1:9" s="9" customFormat="1" x14ac:dyDescent="0.25">
      <c r="A5" s="8" t="s">
        <v>10</v>
      </c>
      <c r="B5" s="8"/>
      <c r="C5" s="162" t="s">
        <v>95</v>
      </c>
      <c r="D5" s="162"/>
      <c r="E5" s="162"/>
      <c r="F5" s="8"/>
      <c r="G5"/>
      <c r="H5"/>
    </row>
    <row r="6" spans="1:9" x14ac:dyDescent="0.25">
      <c r="B6" s="5"/>
      <c r="C6" s="5"/>
      <c r="D6" s="5"/>
      <c r="E6" s="5"/>
      <c r="F6" s="5"/>
      <c r="G6" s="6"/>
    </row>
    <row r="7" spans="1:9" ht="61.5" customHeight="1" x14ac:dyDescent="0.25">
      <c r="A7" s="151" t="s">
        <v>38</v>
      </c>
      <c r="B7" s="152"/>
      <c r="C7" s="92" t="s">
        <v>39</v>
      </c>
      <c r="D7" s="93" t="s">
        <v>40</v>
      </c>
      <c r="E7" s="94" t="s">
        <v>41</v>
      </c>
      <c r="F7" s="94" t="s">
        <v>42</v>
      </c>
      <c r="G7" s="94" t="s">
        <v>43</v>
      </c>
      <c r="H7" s="94" t="s">
        <v>44</v>
      </c>
      <c r="I7" s="93" t="s">
        <v>45</v>
      </c>
    </row>
    <row r="8" spans="1:9" ht="18.75" customHeight="1" x14ac:dyDescent="0.25">
      <c r="A8" s="57" t="s">
        <v>46</v>
      </c>
      <c r="B8" s="58"/>
      <c r="C8" s="78"/>
      <c r="D8" s="59"/>
      <c r="E8" s="60"/>
      <c r="F8" s="60"/>
      <c r="G8" s="60"/>
      <c r="H8" s="60"/>
      <c r="I8" s="61"/>
    </row>
    <row r="9" spans="1:9" x14ac:dyDescent="0.25">
      <c r="A9" s="155" t="s">
        <v>47</v>
      </c>
      <c r="B9" s="156"/>
      <c r="C9" s="79"/>
      <c r="D9" s="59"/>
      <c r="E9" s="60"/>
      <c r="F9" s="60"/>
      <c r="G9" s="60"/>
      <c r="H9" s="60"/>
      <c r="I9" s="61"/>
    </row>
    <row r="10" spans="1:9" x14ac:dyDescent="0.25">
      <c r="A10" s="11">
        <v>1</v>
      </c>
      <c r="B10" s="99" t="s">
        <v>96</v>
      </c>
      <c r="C10" s="95" t="s">
        <v>97</v>
      </c>
      <c r="D10" s="63">
        <v>95000</v>
      </c>
      <c r="E10" s="97">
        <v>7916.67</v>
      </c>
      <c r="F10" s="97">
        <v>7916.67</v>
      </c>
      <c r="G10" s="64">
        <f>E10+F10</f>
        <v>15833.34</v>
      </c>
      <c r="H10" s="64">
        <f>D10-G10</f>
        <v>79166.66</v>
      </c>
      <c r="I10" s="65"/>
    </row>
    <row r="11" spans="1:9" x14ac:dyDescent="0.25">
      <c r="A11" s="11">
        <v>2</v>
      </c>
      <c r="B11" s="99" t="s">
        <v>98</v>
      </c>
      <c r="C11" s="95" t="s">
        <v>99</v>
      </c>
      <c r="D11" s="63">
        <v>83000</v>
      </c>
      <c r="E11" s="97">
        <v>0</v>
      </c>
      <c r="F11" s="97">
        <v>6916.67</v>
      </c>
      <c r="G11" s="64">
        <f>E11+F11</f>
        <v>6916.67</v>
      </c>
      <c r="H11" s="64">
        <f t="shared" ref="H11:H24" si="0">D11-G11</f>
        <v>76083.33</v>
      </c>
      <c r="I11" s="65"/>
    </row>
    <row r="12" spans="1:9" ht="15" customHeight="1" x14ac:dyDescent="0.25">
      <c r="A12" s="11">
        <v>3</v>
      </c>
      <c r="B12" s="99" t="s">
        <v>100</v>
      </c>
      <c r="C12" s="95" t="s">
        <v>101</v>
      </c>
      <c r="D12" s="63">
        <v>62000</v>
      </c>
      <c r="E12" s="97">
        <v>5166.67</v>
      </c>
      <c r="F12" s="97">
        <v>5166.67</v>
      </c>
      <c r="G12" s="64">
        <f t="shared" ref="G12:G13" si="1">E12+F12</f>
        <v>10333.34</v>
      </c>
      <c r="H12" s="64">
        <f t="shared" si="0"/>
        <v>51666.66</v>
      </c>
      <c r="I12" s="65"/>
    </row>
    <row r="13" spans="1:9" x14ac:dyDescent="0.25">
      <c r="A13" s="11">
        <v>4</v>
      </c>
      <c r="B13" s="99" t="s">
        <v>100</v>
      </c>
      <c r="C13" s="95" t="s">
        <v>102</v>
      </c>
      <c r="D13" s="63">
        <v>60000</v>
      </c>
      <c r="E13" s="97">
        <v>2500</v>
      </c>
      <c r="F13" s="97">
        <v>5000</v>
      </c>
      <c r="G13" s="64">
        <f t="shared" si="1"/>
        <v>7500</v>
      </c>
      <c r="H13" s="64">
        <f t="shared" si="0"/>
        <v>52500</v>
      </c>
      <c r="I13" s="91"/>
    </row>
    <row r="14" spans="1:9" x14ac:dyDescent="0.25">
      <c r="A14" s="11">
        <v>5</v>
      </c>
      <c r="B14" s="99" t="s">
        <v>103</v>
      </c>
      <c r="C14" s="95" t="s">
        <v>104</v>
      </c>
      <c r="D14" s="63">
        <v>52000</v>
      </c>
      <c r="E14" s="97">
        <v>2166.67</v>
      </c>
      <c r="F14" s="97">
        <v>4333.33</v>
      </c>
      <c r="G14" s="64">
        <f t="shared" ref="G14:G24" si="2">J14+F14</f>
        <v>4333.33</v>
      </c>
      <c r="H14" s="64">
        <f t="shared" si="0"/>
        <v>47666.67</v>
      </c>
      <c r="I14" s="91"/>
    </row>
    <row r="15" spans="1:9" x14ac:dyDescent="0.25">
      <c r="A15" s="11">
        <v>6</v>
      </c>
      <c r="B15" s="99" t="s">
        <v>103</v>
      </c>
      <c r="C15" s="95" t="s">
        <v>105</v>
      </c>
      <c r="D15" s="63">
        <v>52000</v>
      </c>
      <c r="E15" s="97">
        <v>2166.67</v>
      </c>
      <c r="F15" s="97">
        <v>4333.33</v>
      </c>
      <c r="G15" s="64">
        <f t="shared" si="2"/>
        <v>4333.33</v>
      </c>
      <c r="H15" s="64">
        <f t="shared" si="0"/>
        <v>47666.67</v>
      </c>
      <c r="I15" s="65"/>
    </row>
    <row r="16" spans="1:9" x14ac:dyDescent="0.25">
      <c r="A16" s="11">
        <v>7</v>
      </c>
      <c r="B16" s="99" t="s">
        <v>103</v>
      </c>
      <c r="C16" s="95" t="s">
        <v>106</v>
      </c>
      <c r="D16" s="63">
        <v>52000</v>
      </c>
      <c r="E16" s="97">
        <v>2166.67</v>
      </c>
      <c r="F16" s="97">
        <v>4333.33</v>
      </c>
      <c r="G16" s="64">
        <f t="shared" si="2"/>
        <v>4333.33</v>
      </c>
      <c r="H16" s="64">
        <f t="shared" si="0"/>
        <v>47666.67</v>
      </c>
      <c r="I16" s="65"/>
    </row>
    <row r="17" spans="1:9" x14ac:dyDescent="0.25">
      <c r="A17" s="11">
        <v>8</v>
      </c>
      <c r="B17" s="99" t="s">
        <v>103</v>
      </c>
      <c r="C17" s="95" t="s">
        <v>107</v>
      </c>
      <c r="D17" s="63">
        <v>52000</v>
      </c>
      <c r="E17" s="97">
        <v>2166.67</v>
      </c>
      <c r="F17" s="97">
        <v>4333.33</v>
      </c>
      <c r="G17" s="64">
        <f t="shared" si="2"/>
        <v>4333.33</v>
      </c>
      <c r="H17" s="64">
        <f t="shared" si="0"/>
        <v>47666.67</v>
      </c>
      <c r="I17" s="65"/>
    </row>
    <row r="18" spans="1:9" x14ac:dyDescent="0.25">
      <c r="A18" s="11">
        <v>9</v>
      </c>
      <c r="B18" s="99" t="s">
        <v>103</v>
      </c>
      <c r="C18" s="95" t="s">
        <v>108</v>
      </c>
      <c r="D18" s="63">
        <v>52000</v>
      </c>
      <c r="E18" s="97">
        <v>2166.67</v>
      </c>
      <c r="F18" s="97">
        <v>4333.33</v>
      </c>
      <c r="G18" s="64">
        <f t="shared" si="2"/>
        <v>4333.33</v>
      </c>
      <c r="H18" s="64">
        <f t="shared" si="0"/>
        <v>47666.67</v>
      </c>
      <c r="I18" s="65"/>
    </row>
    <row r="19" spans="1:9" x14ac:dyDescent="0.25">
      <c r="A19" s="11">
        <v>10</v>
      </c>
      <c r="B19" s="99" t="s">
        <v>103</v>
      </c>
      <c r="C19" s="95" t="s">
        <v>109</v>
      </c>
      <c r="D19" s="63">
        <v>52000</v>
      </c>
      <c r="E19" s="97">
        <v>2166.67</v>
      </c>
      <c r="F19" s="97">
        <v>4333.33</v>
      </c>
      <c r="G19" s="64">
        <f t="shared" si="2"/>
        <v>4333.33</v>
      </c>
      <c r="H19" s="64">
        <f t="shared" si="0"/>
        <v>47666.67</v>
      </c>
      <c r="I19" s="65"/>
    </row>
    <row r="20" spans="1:9" x14ac:dyDescent="0.25">
      <c r="A20" s="11">
        <v>11</v>
      </c>
      <c r="B20" s="99" t="s">
        <v>103</v>
      </c>
      <c r="C20" s="95" t="s">
        <v>110</v>
      </c>
      <c r="D20" s="63">
        <v>52000</v>
      </c>
      <c r="E20" s="97">
        <v>2166.67</v>
      </c>
      <c r="F20" s="97">
        <v>4333.33</v>
      </c>
      <c r="G20" s="64">
        <f t="shared" si="2"/>
        <v>4333.33</v>
      </c>
      <c r="H20" s="64">
        <f t="shared" si="0"/>
        <v>47666.67</v>
      </c>
      <c r="I20" s="65"/>
    </row>
    <row r="21" spans="1:9" x14ac:dyDescent="0.25">
      <c r="A21" s="11">
        <v>12</v>
      </c>
      <c r="B21" s="99" t="s">
        <v>103</v>
      </c>
      <c r="C21" s="95" t="s">
        <v>111</v>
      </c>
      <c r="D21" s="63">
        <v>52000</v>
      </c>
      <c r="E21" s="97">
        <v>2166.67</v>
      </c>
      <c r="F21" s="97">
        <v>4333.33</v>
      </c>
      <c r="G21" s="64">
        <f t="shared" si="2"/>
        <v>4333.33</v>
      </c>
      <c r="H21" s="64">
        <f t="shared" si="0"/>
        <v>47666.67</v>
      </c>
      <c r="I21" s="65"/>
    </row>
    <row r="22" spans="1:9" x14ac:dyDescent="0.25">
      <c r="A22" s="11">
        <v>13</v>
      </c>
      <c r="B22" s="99" t="s">
        <v>103</v>
      </c>
      <c r="C22" s="95" t="s">
        <v>112</v>
      </c>
      <c r="D22" s="63">
        <v>52000</v>
      </c>
      <c r="E22" s="97">
        <v>2166.67</v>
      </c>
      <c r="F22" s="97">
        <v>4333.33</v>
      </c>
      <c r="G22" s="64">
        <f t="shared" si="2"/>
        <v>4333.33</v>
      </c>
      <c r="H22" s="64">
        <f t="shared" si="0"/>
        <v>47666.67</v>
      </c>
      <c r="I22" s="65"/>
    </row>
    <row r="23" spans="1:9" x14ac:dyDescent="0.25">
      <c r="A23" s="11">
        <v>14</v>
      </c>
      <c r="B23" s="99" t="s">
        <v>103</v>
      </c>
      <c r="C23" s="95" t="s">
        <v>113</v>
      </c>
      <c r="D23" s="63">
        <v>52000</v>
      </c>
      <c r="E23" s="97">
        <v>2166.67</v>
      </c>
      <c r="F23" s="97">
        <v>4333.33</v>
      </c>
      <c r="G23" s="64">
        <f t="shared" si="2"/>
        <v>4333.33</v>
      </c>
      <c r="H23" s="64">
        <f t="shared" si="0"/>
        <v>47666.67</v>
      </c>
      <c r="I23" s="65"/>
    </row>
    <row r="24" spans="1:9" x14ac:dyDescent="0.25">
      <c r="A24" s="11">
        <v>15</v>
      </c>
      <c r="B24" s="99" t="s">
        <v>114</v>
      </c>
      <c r="C24" s="95" t="s">
        <v>115</v>
      </c>
      <c r="D24" s="63">
        <v>65000</v>
      </c>
      <c r="E24" s="97">
        <v>5416.67</v>
      </c>
      <c r="F24" s="97">
        <v>5416.67</v>
      </c>
      <c r="G24" s="64">
        <f t="shared" si="2"/>
        <v>5416.67</v>
      </c>
      <c r="H24" s="64">
        <f t="shared" si="0"/>
        <v>59583.33</v>
      </c>
      <c r="I24" s="65"/>
    </row>
    <row r="25" spans="1:9" x14ac:dyDescent="0.25">
      <c r="A25" s="163" t="s">
        <v>116</v>
      </c>
      <c r="B25" s="164"/>
      <c r="C25" s="96">
        <v>0.3</v>
      </c>
      <c r="D25" s="63">
        <f>SUM(D10:D24)*0.3</f>
        <v>265500</v>
      </c>
      <c r="E25" s="97">
        <v>8125.01</v>
      </c>
      <c r="F25" s="97">
        <v>16174.99</v>
      </c>
      <c r="G25" s="64">
        <f>E25+F25</f>
        <v>24300</v>
      </c>
      <c r="H25" s="64">
        <f>D25-G25</f>
        <v>241200</v>
      </c>
      <c r="I25" s="66"/>
    </row>
    <row r="26" spans="1:9" x14ac:dyDescent="0.25">
      <c r="A26" s="153" t="s">
        <v>69</v>
      </c>
      <c r="B26" s="154"/>
      <c r="C26" s="75"/>
      <c r="D26" s="67">
        <f>SUM(D10:D25)</f>
        <v>1150500</v>
      </c>
      <c r="E26" s="68">
        <f>SUM(E10:E25)</f>
        <v>50791.719999999987</v>
      </c>
      <c r="F26" s="68">
        <f>SUM(F10:F25)</f>
        <v>89924.970000000016</v>
      </c>
      <c r="G26" s="68">
        <f>E26+F26</f>
        <v>140716.69</v>
      </c>
      <c r="H26" s="68">
        <f>D26-G26</f>
        <v>1009783.31</v>
      </c>
      <c r="I26" s="66"/>
    </row>
    <row r="27" spans="1:9" ht="19.5" customHeight="1" x14ac:dyDescent="0.25">
      <c r="A27" s="69" t="s">
        <v>70</v>
      </c>
      <c r="B27" s="62"/>
      <c r="C27" s="81"/>
      <c r="D27" s="70"/>
      <c r="E27" s="71"/>
      <c r="F27" s="71"/>
      <c r="G27" s="71"/>
      <c r="H27" s="71"/>
      <c r="I27" s="66"/>
    </row>
    <row r="28" spans="1:9" x14ac:dyDescent="0.25">
      <c r="A28" s="157" t="s">
        <v>71</v>
      </c>
      <c r="B28" s="158"/>
      <c r="C28" s="76"/>
      <c r="D28" s="63"/>
      <c r="E28" s="64"/>
      <c r="F28" s="64"/>
      <c r="G28" s="64">
        <f>E28+F28</f>
        <v>0</v>
      </c>
      <c r="H28" s="64">
        <f>D28-G28</f>
        <v>0</v>
      </c>
      <c r="I28" s="65"/>
    </row>
    <row r="29" spans="1:9" x14ac:dyDescent="0.25">
      <c r="A29" s="102">
        <v>1</v>
      </c>
      <c r="B29" s="99" t="s">
        <v>117</v>
      </c>
      <c r="C29" s="95" t="s">
        <v>118</v>
      </c>
      <c r="D29" s="63">
        <v>50000</v>
      </c>
      <c r="E29" s="97">
        <v>10000</v>
      </c>
      <c r="F29" s="97">
        <v>5000</v>
      </c>
      <c r="G29" s="64">
        <f t="shared" ref="G29:G44" si="3">E29+F29</f>
        <v>15000</v>
      </c>
      <c r="H29" s="64">
        <f t="shared" ref="H29:H44" si="4">D29-G29</f>
        <v>35000</v>
      </c>
      <c r="I29" s="98" t="s">
        <v>119</v>
      </c>
    </row>
    <row r="30" spans="1:9" x14ac:dyDescent="0.25">
      <c r="A30" s="102">
        <v>2</v>
      </c>
      <c r="B30" s="99" t="s">
        <v>120</v>
      </c>
      <c r="C30" s="95" t="s">
        <v>121</v>
      </c>
      <c r="D30" s="63">
        <v>15000</v>
      </c>
      <c r="E30" s="97">
        <v>5000</v>
      </c>
      <c r="F30" s="97">
        <v>2000</v>
      </c>
      <c r="G30" s="64">
        <f t="shared" si="3"/>
        <v>7000</v>
      </c>
      <c r="H30" s="64">
        <f t="shared" si="4"/>
        <v>8000</v>
      </c>
      <c r="I30" s="98" t="s">
        <v>122</v>
      </c>
    </row>
    <row r="31" spans="1:9" x14ac:dyDescent="0.25">
      <c r="A31" s="102">
        <v>3</v>
      </c>
      <c r="B31" s="99"/>
      <c r="C31" s="62"/>
      <c r="D31" s="63"/>
      <c r="E31" s="64"/>
      <c r="F31" s="64"/>
      <c r="G31" s="64">
        <f t="shared" si="3"/>
        <v>0</v>
      </c>
      <c r="H31" s="64">
        <f t="shared" si="4"/>
        <v>0</v>
      </c>
      <c r="I31" s="65"/>
    </row>
    <row r="32" spans="1:9" x14ac:dyDescent="0.25">
      <c r="A32" s="102">
        <v>4</v>
      </c>
      <c r="B32" s="99"/>
      <c r="C32" s="62"/>
      <c r="D32" s="63"/>
      <c r="E32" s="64"/>
      <c r="F32" s="64"/>
      <c r="G32" s="64">
        <f t="shared" si="3"/>
        <v>0</v>
      </c>
      <c r="H32" s="64">
        <f t="shared" si="4"/>
        <v>0</v>
      </c>
      <c r="I32" s="65"/>
    </row>
    <row r="33" spans="1:9" x14ac:dyDescent="0.25">
      <c r="A33" s="103" t="s">
        <v>75</v>
      </c>
      <c r="B33" s="99"/>
      <c r="C33" s="62"/>
      <c r="D33" s="63"/>
      <c r="E33" s="64"/>
      <c r="F33" s="64"/>
      <c r="G33" s="64">
        <f t="shared" si="3"/>
        <v>0</v>
      </c>
      <c r="H33" s="64">
        <f t="shared" si="4"/>
        <v>0</v>
      </c>
      <c r="I33" s="65"/>
    </row>
    <row r="34" spans="1:9" ht="27.75" customHeight="1" x14ac:dyDescent="0.25">
      <c r="A34" s="102">
        <v>1</v>
      </c>
      <c r="B34" s="99" t="s">
        <v>123</v>
      </c>
      <c r="C34" s="95" t="s">
        <v>124</v>
      </c>
      <c r="D34" s="63">
        <v>65000</v>
      </c>
      <c r="E34" s="97">
        <v>0</v>
      </c>
      <c r="F34" s="97">
        <v>0</v>
      </c>
      <c r="G34" s="64">
        <f t="shared" si="3"/>
        <v>0</v>
      </c>
      <c r="H34" s="64">
        <f t="shared" si="4"/>
        <v>65000</v>
      </c>
      <c r="I34" s="98" t="s">
        <v>125</v>
      </c>
    </row>
    <row r="35" spans="1:9" x14ac:dyDescent="0.25">
      <c r="A35" s="159" t="s">
        <v>76</v>
      </c>
      <c r="B35" s="160"/>
      <c r="C35" s="76"/>
      <c r="D35" s="63"/>
      <c r="E35" s="64"/>
      <c r="F35" s="64"/>
      <c r="G35" s="64">
        <f t="shared" si="3"/>
        <v>0</v>
      </c>
      <c r="H35" s="64">
        <f t="shared" si="4"/>
        <v>0</v>
      </c>
      <c r="I35" s="65"/>
    </row>
    <row r="36" spans="1:9" x14ac:dyDescent="0.25">
      <c r="A36" s="102">
        <v>1</v>
      </c>
      <c r="B36" s="99" t="s">
        <v>126</v>
      </c>
      <c r="C36" s="62"/>
      <c r="D36" s="63">
        <v>7000</v>
      </c>
      <c r="E36" s="97">
        <v>500</v>
      </c>
      <c r="F36" s="97">
        <v>200</v>
      </c>
      <c r="G36" s="64">
        <f t="shared" si="3"/>
        <v>700</v>
      </c>
      <c r="H36" s="64">
        <f t="shared" si="4"/>
        <v>6300</v>
      </c>
      <c r="I36" s="65"/>
    </row>
    <row r="37" spans="1:9" x14ac:dyDescent="0.25">
      <c r="A37" s="159" t="s">
        <v>78</v>
      </c>
      <c r="B37" s="160"/>
      <c r="C37" s="76"/>
      <c r="D37" s="63"/>
      <c r="E37" s="97"/>
      <c r="F37" s="97"/>
      <c r="G37" s="64">
        <f t="shared" si="3"/>
        <v>0</v>
      </c>
      <c r="H37" s="64">
        <f t="shared" si="4"/>
        <v>0</v>
      </c>
      <c r="I37" s="65"/>
    </row>
    <row r="38" spans="1:9" ht="51" x14ac:dyDescent="0.25">
      <c r="A38" s="102">
        <v>1</v>
      </c>
      <c r="B38" s="99" t="s">
        <v>127</v>
      </c>
      <c r="C38" s="62"/>
      <c r="D38" s="63">
        <v>6000</v>
      </c>
      <c r="E38" s="97">
        <v>500</v>
      </c>
      <c r="F38" s="97">
        <v>1000</v>
      </c>
      <c r="G38" s="64">
        <f t="shared" si="3"/>
        <v>1500</v>
      </c>
      <c r="H38" s="64">
        <f t="shared" si="4"/>
        <v>4500</v>
      </c>
      <c r="I38" s="98" t="s">
        <v>128</v>
      </c>
    </row>
    <row r="39" spans="1:9" x14ac:dyDescent="0.25">
      <c r="A39" s="102">
        <v>2</v>
      </c>
      <c r="B39" s="99"/>
      <c r="C39" s="62"/>
      <c r="D39" s="63"/>
      <c r="E39" s="97"/>
      <c r="F39" s="97"/>
      <c r="G39" s="64">
        <f t="shared" si="3"/>
        <v>0</v>
      </c>
      <c r="H39" s="64">
        <f t="shared" si="4"/>
        <v>0</v>
      </c>
      <c r="I39" s="65"/>
    </row>
    <row r="40" spans="1:9" x14ac:dyDescent="0.25">
      <c r="A40" s="102">
        <v>3</v>
      </c>
      <c r="B40" s="99"/>
      <c r="C40" s="62"/>
      <c r="D40" s="63"/>
      <c r="E40" s="97"/>
      <c r="F40" s="97"/>
      <c r="G40" s="64">
        <f t="shared" si="3"/>
        <v>0</v>
      </c>
      <c r="H40" s="64">
        <f t="shared" si="4"/>
        <v>0</v>
      </c>
      <c r="I40" s="65"/>
    </row>
    <row r="41" spans="1:9" x14ac:dyDescent="0.25">
      <c r="A41" s="159" t="s">
        <v>80</v>
      </c>
      <c r="B41" s="160"/>
      <c r="C41" s="76"/>
      <c r="D41" s="63"/>
      <c r="E41" s="97"/>
      <c r="F41" s="97"/>
      <c r="G41" s="64">
        <f t="shared" si="3"/>
        <v>0</v>
      </c>
      <c r="H41" s="64">
        <f t="shared" si="4"/>
        <v>0</v>
      </c>
      <c r="I41" s="65"/>
    </row>
    <row r="42" spans="1:9" x14ac:dyDescent="0.25">
      <c r="A42" s="102">
        <v>1</v>
      </c>
      <c r="B42" s="99" t="s">
        <v>129</v>
      </c>
      <c r="C42" s="62"/>
      <c r="D42" s="63">
        <v>15000</v>
      </c>
      <c r="E42" s="97">
        <v>5000</v>
      </c>
      <c r="F42" s="97">
        <v>10000</v>
      </c>
      <c r="G42" s="64">
        <f t="shared" si="3"/>
        <v>15000</v>
      </c>
      <c r="H42" s="64">
        <f t="shared" si="4"/>
        <v>0</v>
      </c>
      <c r="I42" s="65"/>
    </row>
    <row r="43" spans="1:9" x14ac:dyDescent="0.25">
      <c r="A43" s="102">
        <v>2</v>
      </c>
      <c r="B43" s="99"/>
      <c r="C43" s="62"/>
      <c r="D43" s="63"/>
      <c r="E43" s="97"/>
      <c r="F43" s="97"/>
      <c r="G43" s="64">
        <f t="shared" si="3"/>
        <v>0</v>
      </c>
      <c r="H43" s="64">
        <f t="shared" si="4"/>
        <v>0</v>
      </c>
      <c r="I43" s="65"/>
    </row>
    <row r="44" spans="1:9" x14ac:dyDescent="0.25">
      <c r="A44" s="102">
        <v>3</v>
      </c>
      <c r="B44" s="99"/>
      <c r="C44" s="62"/>
      <c r="D44" s="63"/>
      <c r="E44" s="97"/>
      <c r="F44" s="97"/>
      <c r="G44" s="64">
        <f t="shared" si="3"/>
        <v>0</v>
      </c>
      <c r="H44" s="64">
        <f t="shared" si="4"/>
        <v>0</v>
      </c>
      <c r="I44" s="65"/>
    </row>
    <row r="45" spans="1:9" x14ac:dyDescent="0.25">
      <c r="A45" s="102">
        <v>4</v>
      </c>
      <c r="B45" s="99"/>
      <c r="C45" s="62"/>
      <c r="D45" s="63"/>
      <c r="E45" s="97"/>
      <c r="F45" s="97"/>
      <c r="G45" s="64">
        <f>E45+F45</f>
        <v>0</v>
      </c>
      <c r="H45" s="64">
        <f>D45-G45</f>
        <v>0</v>
      </c>
      <c r="I45" s="65"/>
    </row>
    <row r="46" spans="1:9" x14ac:dyDescent="0.25">
      <c r="A46" s="159" t="s">
        <v>81</v>
      </c>
      <c r="B46" s="160"/>
      <c r="C46" s="76"/>
      <c r="D46" s="63"/>
      <c r="E46" s="97"/>
      <c r="F46" s="97"/>
      <c r="G46" s="64">
        <f t="shared" ref="G46:G60" si="5">E46+F46</f>
        <v>0</v>
      </c>
      <c r="H46" s="64">
        <f t="shared" ref="H46:H61" si="6">D46-G46</f>
        <v>0</v>
      </c>
      <c r="I46" s="65"/>
    </row>
    <row r="47" spans="1:9" x14ac:dyDescent="0.25">
      <c r="A47" s="102">
        <v>1</v>
      </c>
      <c r="B47" s="99" t="s">
        <v>82</v>
      </c>
      <c r="C47" s="62"/>
      <c r="D47" s="63">
        <v>5000</v>
      </c>
      <c r="E47" s="97">
        <v>450</v>
      </c>
      <c r="F47" s="97">
        <v>350</v>
      </c>
      <c r="G47" s="64">
        <f t="shared" si="5"/>
        <v>800</v>
      </c>
      <c r="H47" s="64">
        <f t="shared" si="6"/>
        <v>4200</v>
      </c>
      <c r="I47" s="65"/>
    </row>
    <row r="48" spans="1:9" x14ac:dyDescent="0.25">
      <c r="A48" s="102">
        <v>2</v>
      </c>
      <c r="B48" s="99"/>
      <c r="C48" s="62"/>
      <c r="D48" s="63"/>
      <c r="E48" s="64"/>
      <c r="F48" s="64"/>
      <c r="G48" s="64">
        <f t="shared" si="5"/>
        <v>0</v>
      </c>
      <c r="H48" s="64">
        <f t="shared" si="6"/>
        <v>0</v>
      </c>
      <c r="I48" s="65"/>
    </row>
    <row r="49" spans="1:9" x14ac:dyDescent="0.25">
      <c r="A49" s="159" t="s">
        <v>83</v>
      </c>
      <c r="B49" s="160"/>
      <c r="C49" s="76"/>
      <c r="D49" s="63"/>
      <c r="E49" s="64"/>
      <c r="F49" s="64"/>
      <c r="G49" s="64">
        <f t="shared" si="5"/>
        <v>0</v>
      </c>
      <c r="H49" s="64">
        <f t="shared" si="6"/>
        <v>0</v>
      </c>
      <c r="I49" s="65"/>
    </row>
    <row r="50" spans="1:9" x14ac:dyDescent="0.25">
      <c r="A50" s="102">
        <v>1</v>
      </c>
      <c r="B50" s="99" t="s">
        <v>130</v>
      </c>
      <c r="C50" s="62"/>
      <c r="D50" s="63"/>
      <c r="E50" s="64"/>
      <c r="F50" s="64"/>
      <c r="G50" s="64">
        <f t="shared" si="5"/>
        <v>0</v>
      </c>
      <c r="H50" s="64">
        <f t="shared" si="6"/>
        <v>0</v>
      </c>
      <c r="I50" s="65"/>
    </row>
    <row r="51" spans="1:9" x14ac:dyDescent="0.25">
      <c r="A51" s="102">
        <v>2</v>
      </c>
      <c r="B51" s="99"/>
      <c r="C51" s="62"/>
      <c r="D51" s="63"/>
      <c r="E51" s="64"/>
      <c r="F51" s="64"/>
      <c r="G51" s="64">
        <f t="shared" si="5"/>
        <v>0</v>
      </c>
      <c r="H51" s="64">
        <f t="shared" si="6"/>
        <v>0</v>
      </c>
      <c r="I51" s="65"/>
    </row>
    <row r="52" spans="1:9" x14ac:dyDescent="0.25">
      <c r="A52" s="159" t="s">
        <v>84</v>
      </c>
      <c r="B52" s="160"/>
      <c r="C52" s="76"/>
      <c r="D52" s="63"/>
      <c r="E52" s="64"/>
      <c r="F52" s="64"/>
      <c r="G52" s="64">
        <f t="shared" si="5"/>
        <v>0</v>
      </c>
      <c r="H52" s="64">
        <f t="shared" si="6"/>
        <v>0</v>
      </c>
      <c r="I52" s="65"/>
    </row>
    <row r="53" spans="1:9" x14ac:dyDescent="0.25">
      <c r="A53" s="102">
        <v>1</v>
      </c>
      <c r="B53" s="99"/>
      <c r="C53" s="62"/>
      <c r="D53" s="63"/>
      <c r="E53" s="64"/>
      <c r="F53" s="64"/>
      <c r="G53" s="64">
        <f t="shared" si="5"/>
        <v>0</v>
      </c>
      <c r="H53" s="64">
        <f t="shared" si="6"/>
        <v>0</v>
      </c>
      <c r="I53" s="65"/>
    </row>
    <row r="54" spans="1:9" x14ac:dyDescent="0.25">
      <c r="A54" s="102">
        <v>2</v>
      </c>
      <c r="B54" s="99"/>
      <c r="C54" s="62"/>
      <c r="D54" s="63"/>
      <c r="E54" s="64"/>
      <c r="F54" s="64"/>
      <c r="G54" s="64">
        <f t="shared" si="5"/>
        <v>0</v>
      </c>
      <c r="H54" s="64">
        <f t="shared" si="6"/>
        <v>0</v>
      </c>
      <c r="I54" s="65"/>
    </row>
    <row r="55" spans="1:9" x14ac:dyDescent="0.25">
      <c r="A55" s="159" t="s">
        <v>85</v>
      </c>
      <c r="B55" s="160"/>
      <c r="C55" s="76"/>
      <c r="D55" s="63"/>
      <c r="E55" s="64"/>
      <c r="F55" s="64"/>
      <c r="G55" s="64">
        <f t="shared" si="5"/>
        <v>0</v>
      </c>
      <c r="H55" s="64">
        <f t="shared" si="6"/>
        <v>0</v>
      </c>
      <c r="I55" s="65"/>
    </row>
    <row r="56" spans="1:9" ht="38.25" x14ac:dyDescent="0.25">
      <c r="A56" s="102">
        <v>1</v>
      </c>
      <c r="B56" s="99" t="s">
        <v>131</v>
      </c>
      <c r="C56" s="62"/>
      <c r="D56" s="63">
        <v>50000</v>
      </c>
      <c r="E56" s="97">
        <v>5000</v>
      </c>
      <c r="F56" s="97">
        <v>5000</v>
      </c>
      <c r="G56" s="64">
        <f t="shared" si="5"/>
        <v>10000</v>
      </c>
      <c r="H56" s="64">
        <f t="shared" si="6"/>
        <v>40000</v>
      </c>
      <c r="I56" s="98" t="s">
        <v>132</v>
      </c>
    </row>
    <row r="57" spans="1:9" x14ac:dyDescent="0.25">
      <c r="A57" s="159" t="s">
        <v>86</v>
      </c>
      <c r="B57" s="160"/>
      <c r="C57" s="76"/>
      <c r="D57" s="63"/>
      <c r="E57" s="64"/>
      <c r="F57" s="64"/>
      <c r="G57" s="64">
        <f t="shared" si="5"/>
        <v>0</v>
      </c>
      <c r="H57" s="64">
        <f t="shared" si="6"/>
        <v>0</v>
      </c>
      <c r="I57" s="65"/>
    </row>
    <row r="58" spans="1:9" x14ac:dyDescent="0.25">
      <c r="A58" s="102">
        <v>1</v>
      </c>
      <c r="B58" s="99" t="s">
        <v>133</v>
      </c>
      <c r="C58" s="62"/>
      <c r="D58" s="63">
        <v>10000</v>
      </c>
      <c r="E58" s="97">
        <v>0</v>
      </c>
      <c r="F58" s="97">
        <v>10000</v>
      </c>
      <c r="G58" s="64">
        <f t="shared" si="5"/>
        <v>10000</v>
      </c>
      <c r="H58" s="64">
        <f t="shared" si="6"/>
        <v>0</v>
      </c>
      <c r="I58" s="65"/>
    </row>
    <row r="59" spans="1:9" x14ac:dyDescent="0.25">
      <c r="A59" s="102">
        <v>2</v>
      </c>
      <c r="B59" s="99"/>
      <c r="C59" s="62"/>
      <c r="D59" s="63"/>
      <c r="E59" s="64"/>
      <c r="F59" s="64"/>
      <c r="G59" s="64">
        <f t="shared" si="5"/>
        <v>0</v>
      </c>
      <c r="H59" s="64">
        <f t="shared" si="6"/>
        <v>0</v>
      </c>
      <c r="I59" s="65"/>
    </row>
    <row r="60" spans="1:9" x14ac:dyDescent="0.25">
      <c r="A60" s="102">
        <v>3</v>
      </c>
      <c r="B60" s="99"/>
      <c r="C60" s="62"/>
      <c r="D60" s="63"/>
      <c r="E60" s="64"/>
      <c r="F60" s="64"/>
      <c r="G60" s="64">
        <f t="shared" si="5"/>
        <v>0</v>
      </c>
      <c r="H60" s="64">
        <f t="shared" si="6"/>
        <v>0</v>
      </c>
      <c r="I60" s="65"/>
    </row>
    <row r="61" spans="1:9" x14ac:dyDescent="0.25">
      <c r="A61" s="148" t="s">
        <v>89</v>
      </c>
      <c r="B61" s="149"/>
      <c r="C61" s="77"/>
      <c r="D61" s="67">
        <f>SUM(D29:D60)</f>
        <v>223000</v>
      </c>
      <c r="E61" s="100">
        <f>SUM(E29:E60)</f>
        <v>26450</v>
      </c>
      <c r="F61" s="100">
        <f>SUM(F28:F59)</f>
        <v>33550</v>
      </c>
      <c r="G61" s="68">
        <f>E61+F61</f>
        <v>60000</v>
      </c>
      <c r="H61" s="68">
        <f t="shared" si="6"/>
        <v>163000</v>
      </c>
      <c r="I61" s="82"/>
    </row>
    <row r="62" spans="1:9" x14ac:dyDescent="0.25">
      <c r="A62" s="148" t="s">
        <v>90</v>
      </c>
      <c r="B62" s="149"/>
      <c r="C62" s="77"/>
      <c r="D62" s="67">
        <f>D61+D26</f>
        <v>1373500</v>
      </c>
      <c r="E62" s="100">
        <f>E61+E26</f>
        <v>77241.719999999987</v>
      </c>
      <c r="F62" s="100">
        <f>F61+F26</f>
        <v>123474.97000000002</v>
      </c>
      <c r="G62" s="68">
        <f>G61+G26</f>
        <v>200716.69</v>
      </c>
      <c r="H62" s="68">
        <f>D62-G62</f>
        <v>1172783.31</v>
      </c>
      <c r="I62" s="82"/>
    </row>
    <row r="63" spans="1:9" x14ac:dyDescent="0.25">
      <c r="A63" s="80" t="s">
        <v>91</v>
      </c>
      <c r="B63" s="62"/>
      <c r="C63" s="62"/>
      <c r="D63" s="63">
        <f>D62*0.1</f>
        <v>137350</v>
      </c>
      <c r="E63" s="97">
        <f>E62*0.1</f>
        <v>7724.1719999999987</v>
      </c>
      <c r="F63" s="97">
        <f>F62*0.1</f>
        <v>12347.497000000003</v>
      </c>
      <c r="G63" s="64">
        <f>G62*0.1</f>
        <v>20071.669000000002</v>
      </c>
      <c r="H63" s="64">
        <f>D63-G63</f>
        <v>117278.33100000001</v>
      </c>
      <c r="I63" s="65"/>
    </row>
    <row r="64" spans="1:9" x14ac:dyDescent="0.25">
      <c r="A64" s="69"/>
      <c r="B64" s="72" t="s">
        <v>92</v>
      </c>
      <c r="C64" s="72"/>
      <c r="D64" s="73">
        <f>D62+D63</f>
        <v>1510850</v>
      </c>
      <c r="E64" s="101">
        <f>E62+E63</f>
        <v>84965.891999999993</v>
      </c>
      <c r="F64" s="101">
        <f>F62+F63</f>
        <v>135822.467</v>
      </c>
      <c r="G64" s="74">
        <f>G62+G63</f>
        <v>220788.359</v>
      </c>
      <c r="H64" s="74">
        <f>D64-G64</f>
        <v>1290061.6410000001</v>
      </c>
      <c r="I64" s="66"/>
    </row>
    <row r="65" spans="2:8" ht="12" customHeight="1" x14ac:dyDescent="0.25">
      <c r="B65" s="7"/>
      <c r="C65" s="7"/>
      <c r="D65" s="7"/>
      <c r="E65" s="3"/>
      <c r="F65" s="3"/>
      <c r="G65" s="4"/>
      <c r="H65" s="2"/>
    </row>
    <row r="66" spans="2:8" x14ac:dyDescent="0.25">
      <c r="E66" s="10"/>
    </row>
    <row r="67" spans="2:8" x14ac:dyDescent="0.25">
      <c r="E67" s="10"/>
    </row>
  </sheetData>
  <mergeCells count="20">
    <mergeCell ref="A61:B61"/>
    <mergeCell ref="A62:B62"/>
    <mergeCell ref="A41:B41"/>
    <mergeCell ref="A46:B46"/>
    <mergeCell ref="A49:B49"/>
    <mergeCell ref="A52:B52"/>
    <mergeCell ref="A55:B55"/>
    <mergeCell ref="A57:B57"/>
    <mergeCell ref="A37:B37"/>
    <mergeCell ref="A1:I1"/>
    <mergeCell ref="A3:B3"/>
    <mergeCell ref="C3:E3"/>
    <mergeCell ref="C4:E4"/>
    <mergeCell ref="C5:E5"/>
    <mergeCell ref="A7:B7"/>
    <mergeCell ref="A9:B9"/>
    <mergeCell ref="A25:B25"/>
    <mergeCell ref="A26:B26"/>
    <mergeCell ref="A28:B28"/>
    <mergeCell ref="A35:B35"/>
  </mergeCells>
  <pageMargins left="0.7" right="0.7" top="0.75" bottom="0.75" header="0.3" footer="0.3"/>
  <pageSetup orientation="portrait" horizontalDpi="0" verticalDpi="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5c226107-4bf3-4161-ae49-63fe720bd0f2">
      <Terms xmlns="http://schemas.microsoft.com/office/infopath/2007/PartnerControls"/>
    </lcf76f155ced4ddcb4097134ff3c332f>
    <TaxCatchAll xmlns="b9d3a2a6-5a0a-46ab-b435-5db7f8506d6c"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12960263442237439D3AFE24541C9C17" ma:contentTypeVersion="14" ma:contentTypeDescription="Create a new document." ma:contentTypeScope="" ma:versionID="5947466b1e114d91f98eda9cf00a18f5">
  <xsd:schema xmlns:xsd="http://www.w3.org/2001/XMLSchema" xmlns:xs="http://www.w3.org/2001/XMLSchema" xmlns:p="http://schemas.microsoft.com/office/2006/metadata/properties" xmlns:ns2="5c226107-4bf3-4161-ae49-63fe720bd0f2" xmlns:ns3="b9d3a2a6-5a0a-46ab-b435-5db7f8506d6c" targetNamespace="http://schemas.microsoft.com/office/2006/metadata/properties" ma:root="true" ma:fieldsID="5bb62da288bbec06d91dacf35176d4fd" ns2:_="" ns3:_="">
    <xsd:import namespace="5c226107-4bf3-4161-ae49-63fe720bd0f2"/>
    <xsd:import namespace="b9d3a2a6-5a0a-46ab-b435-5db7f8506d6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element ref="ns2:MediaLengthInSeconds" minOccurs="0"/>
                <xsd:element ref="ns2:MediaServiceOCR"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c226107-4bf3-4161-ae49-63fe720bd0f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MediaServiceOCR" ma:index="18" nillable="true" ma:displayName="Extracted Text" ma:internalName="MediaServiceOCR" ma:readOnly="true">
      <xsd:simpleType>
        <xsd:restriction base="dms:Note">
          <xsd:maxLength value="255"/>
        </xsd:restriction>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8dcf1511-0aa8-4c72-be8c-c7f622dcfabb"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b9d3a2a6-5a0a-46ab-b435-5db7f8506d6c"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43ca1bad-52c7-45a3-9d7f-c2d090e5f00c}" ma:internalName="TaxCatchAll" ma:showField="CatchAllData" ma:web="b9d3a2a6-5a0a-46ab-b435-5db7f8506d6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07BF9B9-32C4-4EA8-AFF0-CEF9DF4BEB45}">
  <ds:schemaRefs>
    <ds:schemaRef ds:uri="http://schemas.microsoft.com/sharepoint/v3/contenttype/forms"/>
  </ds:schemaRefs>
</ds:datastoreItem>
</file>

<file path=customXml/itemProps2.xml><?xml version="1.0" encoding="utf-8"?>
<ds:datastoreItem xmlns:ds="http://schemas.openxmlformats.org/officeDocument/2006/customXml" ds:itemID="{691B8485-3054-4CB5-B046-D9FE947A92FB}">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5DF5E109-75B5-4C87-AA8D-E58A7073B34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Cover Page</vt:lpstr>
      <vt:lpstr>Expenditure Report Form </vt:lpstr>
      <vt:lpstr>Example</vt:lpstr>
      <vt:lpstr>'Expenditure Report Form '!Print_Titles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Rebecca Adeskavitz</dc:creator>
  <cp:keywords/>
  <dc:description/>
  <cp:lastModifiedBy>Channah Moskowitz</cp:lastModifiedBy>
  <cp:revision/>
  <cp:lastPrinted>2022-03-14T01:22:52Z</cp:lastPrinted>
  <dcterms:created xsi:type="dcterms:W3CDTF">2021-05-06T09:43:55Z</dcterms:created>
  <dcterms:modified xsi:type="dcterms:W3CDTF">2022-03-14T01:22:52Z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0x01010012960263442237439D3AFE24541C9C17</vt:lpwstr>
  </property>
</Properties>
</file>